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П новые стандарты\годовые планы 2021\"/>
    </mc:Choice>
  </mc:AlternateContent>
  <xr:revisionPtr revIDLastSave="0" documentId="13_ncr:1_{7F3ECBDA-3D46-40F8-A98C-FC9AE52DD748}" xr6:coauthVersionLast="45" xr6:coauthVersionMax="45" xr10:uidLastSave="{00000000-0000-0000-0000-000000000000}"/>
  <bookViews>
    <workbookView xWindow="-120" yWindow="-120" windowWidth="19440" windowHeight="15000" firstSheet="8" activeTab="12" xr2:uid="{00000000-000D-0000-FFFF-FFFF00000000}"/>
  </bookViews>
  <sheets>
    <sheet name="ГОДОВОЙ" sheetId="4" r:id="rId1"/>
    <sheet name="ВСМ" sheetId="5" r:id="rId2"/>
    <sheet name="в печать  ВСМ" sheetId="16" r:id="rId3"/>
    <sheet name="ССМ" sheetId="6" r:id="rId4"/>
    <sheet name="в печать ССМ" sheetId="17" r:id="rId5"/>
    <sheet name="Т свыше  2-х  лет" sheetId="13" r:id="rId6"/>
    <sheet name="в печать Т 3,4,5" sheetId="25" r:id="rId7"/>
    <sheet name="Т  до 2-х  лет" sheetId="24" r:id="rId8"/>
    <sheet name="в печать Т 1-2" sheetId="19" r:id="rId9"/>
    <sheet name="НП свыше года" sheetId="14" r:id="rId10"/>
    <sheet name="в печать НП 2-3" sheetId="20" r:id="rId11"/>
    <sheet name="НП до года" sheetId="15" r:id="rId12"/>
    <sheet name="в печать НП 1" sheetId="21" r:id="rId13"/>
    <sheet name="ГОДОВОЙ полный" sheetId="27" r:id="rId14"/>
  </sheets>
  <definedNames>
    <definedName name="_xlnm.Print_Area" localSheetId="2">'в печать  ВСМ'!$A$1:$AO$33</definedName>
    <definedName name="_xlnm.Print_Area" localSheetId="12">'в печать НП 1'!$A$1:$AD$30</definedName>
    <definedName name="_xlnm.Print_Area" localSheetId="10">'в печать НП 2-3'!$A$1:$AP$33</definedName>
    <definedName name="_xlnm.Print_Area" localSheetId="4">'в печать ССМ'!$A$1:$AP$33</definedName>
    <definedName name="_xlnm.Print_Area" localSheetId="8">'в печать Т 1-2'!$A$1:$AR$33</definedName>
    <definedName name="_xlnm.Print_Area" localSheetId="6">'в печать Т 3,4,5'!$A$1:$AP$33</definedName>
    <definedName name="_xlnm.Print_Area" localSheetId="1">ВСМ!$A$1:$AO$33</definedName>
    <definedName name="_xlnm.Print_Area" localSheetId="0">ГОДОВОЙ!$A$1:$U$28</definedName>
    <definedName name="_xlnm.Print_Area" localSheetId="13">'ГОДОВОЙ полный'!$A$1:$S$28</definedName>
    <definedName name="_xlnm.Print_Area" localSheetId="11">'НП до года'!$A$1:$AO$32</definedName>
    <definedName name="_xlnm.Print_Area" localSheetId="9">'НП свыше года'!$A$1:$AO$33</definedName>
    <definedName name="_xlnm.Print_Area" localSheetId="3">ССМ!$A$1:$AO$33</definedName>
    <definedName name="_xlnm.Print_Area" localSheetId="7">'Т  до 2-х  лет'!$A$1:$AO$33</definedName>
    <definedName name="_xlnm.Print_Area" localSheetId="5">'Т свыше  2-х  лет'!$A$1:$AQ$33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3" i="19" l="1"/>
  <c r="AG23" i="19"/>
  <c r="AD23" i="19"/>
  <c r="AA23" i="19"/>
  <c r="X23" i="19"/>
  <c r="U23" i="19"/>
  <c r="R23" i="19"/>
  <c r="O23" i="19"/>
  <c r="L23" i="19"/>
  <c r="I23" i="19"/>
  <c r="F23" i="19"/>
  <c r="C23" i="19"/>
  <c r="AK24" i="19"/>
  <c r="AH24" i="19"/>
  <c r="AE24" i="19"/>
  <c r="AB24" i="19"/>
  <c r="Y24" i="19"/>
  <c r="V24" i="19"/>
  <c r="S24" i="19"/>
  <c r="P24" i="19"/>
  <c r="M24" i="19"/>
  <c r="J24" i="19"/>
  <c r="G24" i="19"/>
  <c r="V24" i="17" l="1"/>
  <c r="AM15" i="17"/>
  <c r="AN14" i="17"/>
  <c r="AM14" i="17"/>
  <c r="AO14" i="17" s="1"/>
  <c r="S14" i="4" s="1"/>
  <c r="AN13" i="17"/>
  <c r="AM13" i="17"/>
  <c r="AO13" i="17" s="1"/>
  <c r="S13" i="4" s="1"/>
  <c r="AP24" i="17"/>
  <c r="AH24" i="17"/>
  <c r="AK24" i="17"/>
  <c r="AE24" i="17"/>
  <c r="AB24" i="17"/>
  <c r="Y24" i="17"/>
  <c r="S24" i="17"/>
  <c r="P24" i="17"/>
  <c r="M24" i="17"/>
  <c r="J24" i="17"/>
  <c r="G24" i="17"/>
  <c r="D24" i="17"/>
  <c r="AJ23" i="17"/>
  <c r="AG23" i="17"/>
  <c r="AD23" i="17"/>
  <c r="AA23" i="17"/>
  <c r="X23" i="17"/>
  <c r="U23" i="17"/>
  <c r="R23" i="17"/>
  <c r="O23" i="17"/>
  <c r="L23" i="17"/>
  <c r="I23" i="17"/>
  <c r="F23" i="17"/>
  <c r="C23" i="17"/>
  <c r="AP19" i="17"/>
  <c r="AN19" i="17"/>
  <c r="AM19" i="17"/>
  <c r="AP18" i="17"/>
  <c r="AN18" i="17"/>
  <c r="AM18" i="17"/>
  <c r="AO18" i="17" s="1"/>
  <c r="S18" i="4" s="1"/>
  <c r="AP17" i="17"/>
  <c r="AN17" i="17"/>
  <c r="AM17" i="17"/>
  <c r="AP16" i="17"/>
  <c r="AN16" i="17"/>
  <c r="AM16" i="17"/>
  <c r="AO16" i="17" s="1"/>
  <c r="S16" i="4" s="1"/>
  <c r="AP15" i="17"/>
  <c r="AN15" i="17"/>
  <c r="AP14" i="17"/>
  <c r="AP13" i="17"/>
  <c r="AM31" i="17"/>
  <c r="AM30" i="17"/>
  <c r="AM29" i="17"/>
  <c r="AO24" i="6"/>
  <c r="AM31" i="6"/>
  <c r="AM30" i="6"/>
  <c r="AM29" i="6"/>
  <c r="C27" i="6"/>
  <c r="AO17" i="17" l="1"/>
  <c r="S17" i="4" s="1"/>
  <c r="AM23" i="17"/>
  <c r="AO15" i="17"/>
  <c r="S15" i="4" s="1"/>
  <c r="AO19" i="17"/>
  <c r="S19" i="4" s="1"/>
  <c r="AN24" i="17"/>
  <c r="AJ28" i="25"/>
  <c r="AG28" i="25"/>
  <c r="AD28" i="25"/>
  <c r="AA28" i="25"/>
  <c r="X28" i="25"/>
  <c r="U28" i="25"/>
  <c r="R28" i="25"/>
  <c r="O28" i="25"/>
  <c r="L28" i="25"/>
  <c r="I28" i="25"/>
  <c r="F28" i="25"/>
  <c r="C28" i="25"/>
  <c r="AM31" i="25"/>
  <c r="AM30" i="25"/>
  <c r="AM29" i="25"/>
  <c r="AP19" i="25"/>
  <c r="AP18" i="25"/>
  <c r="AP17" i="25"/>
  <c r="AP16" i="25"/>
  <c r="AP15" i="25"/>
  <c r="AP14" i="25"/>
  <c r="AP13" i="25"/>
  <c r="I27" i="25"/>
  <c r="I27" i="13"/>
  <c r="F27" i="13"/>
  <c r="F27" i="25"/>
  <c r="AM31" i="13"/>
  <c r="AM30" i="13"/>
  <c r="AM29" i="13"/>
  <c r="AN25" i="17" l="1"/>
  <c r="AO24" i="17"/>
  <c r="AM25" i="17"/>
  <c r="AO25" i="17" s="1"/>
  <c r="S20" i="4" s="1"/>
  <c r="AO23" i="17"/>
  <c r="AM28" i="25"/>
  <c r="V24" i="25"/>
  <c r="F23" i="25"/>
  <c r="AM23" i="19"/>
  <c r="AP24" i="19"/>
  <c r="AN13" i="19"/>
  <c r="AM13" i="19"/>
  <c r="AP13" i="19"/>
  <c r="AN14" i="19"/>
  <c r="AM14" i="19"/>
  <c r="AO14" i="19" s="1"/>
  <c r="K14" i="4" s="1"/>
  <c r="AP14" i="19"/>
  <c r="AP19" i="19"/>
  <c r="AN19" i="19"/>
  <c r="AM19" i="19"/>
  <c r="AO19" i="19" s="1"/>
  <c r="K19" i="4" s="1"/>
  <c r="AP18" i="19"/>
  <c r="AN18" i="19"/>
  <c r="AM18" i="19"/>
  <c r="AP17" i="19"/>
  <c r="AN17" i="19"/>
  <c r="AM17" i="19"/>
  <c r="AO17" i="19" s="1"/>
  <c r="K17" i="4" s="1"/>
  <c r="AP16" i="19"/>
  <c r="AN16" i="19"/>
  <c r="AM16" i="19"/>
  <c r="AP15" i="19"/>
  <c r="AN15" i="19"/>
  <c r="AM15" i="19"/>
  <c r="AO15" i="19" s="1"/>
  <c r="K15" i="4" s="1"/>
  <c r="AM31" i="19"/>
  <c r="AM30" i="19"/>
  <c r="AM29" i="19"/>
  <c r="AM31" i="24"/>
  <c r="AM30" i="24"/>
  <c r="AM29" i="24"/>
  <c r="AG23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AP24" i="20"/>
  <c r="AK24" i="20"/>
  <c r="AH24" i="20"/>
  <c r="AE24" i="20"/>
  <c r="AB24" i="20"/>
  <c r="Y24" i="20"/>
  <c r="V24" i="20"/>
  <c r="S24" i="20"/>
  <c r="P24" i="20"/>
  <c r="M24" i="20"/>
  <c r="J24" i="20"/>
  <c r="G24" i="20"/>
  <c r="D24" i="20"/>
  <c r="AJ23" i="20"/>
  <c r="AD23" i="20"/>
  <c r="AA23" i="20"/>
  <c r="X23" i="20"/>
  <c r="O23" i="20"/>
  <c r="L23" i="20"/>
  <c r="I23" i="20"/>
  <c r="F23" i="20"/>
  <c r="C23" i="20"/>
  <c r="AO24" i="14"/>
  <c r="E25" i="14"/>
  <c r="H25" i="14"/>
  <c r="K25" i="14"/>
  <c r="N25" i="14"/>
  <c r="Q25" i="14"/>
  <c r="T25" i="14"/>
  <c r="W25" i="14"/>
  <c r="Z25" i="14"/>
  <c r="AC25" i="14"/>
  <c r="AF25" i="14"/>
  <c r="AI25" i="14"/>
  <c r="AL25" i="14"/>
  <c r="C27" i="14"/>
  <c r="F27" i="14"/>
  <c r="I27" i="14"/>
  <c r="L27" i="14"/>
  <c r="O27" i="14"/>
  <c r="R27" i="14"/>
  <c r="U27" i="14"/>
  <c r="X27" i="14"/>
  <c r="AA27" i="14"/>
  <c r="AD27" i="14"/>
  <c r="AG27" i="14"/>
  <c r="AJ27" i="14"/>
  <c r="AM29" i="14"/>
  <c r="AP19" i="20"/>
  <c r="AN19" i="20"/>
  <c r="AM19" i="20"/>
  <c r="AO19" i="20" s="1"/>
  <c r="G19" i="4" s="1"/>
  <c r="AP18" i="20"/>
  <c r="AN18" i="20"/>
  <c r="AP17" i="20"/>
  <c r="AN17" i="20"/>
  <c r="AP16" i="20"/>
  <c r="AN16" i="20"/>
  <c r="AM16" i="20"/>
  <c r="AP15" i="20"/>
  <c r="AN15" i="20"/>
  <c r="AP14" i="20"/>
  <c r="AN14" i="20"/>
  <c r="AP13" i="20"/>
  <c r="AN13" i="20"/>
  <c r="AM13" i="20"/>
  <c r="AO13" i="20" s="1"/>
  <c r="G13" i="4" s="1"/>
  <c r="AJ27" i="20"/>
  <c r="AG27" i="20"/>
  <c r="AD27" i="20"/>
  <c r="AA27" i="20"/>
  <c r="X27" i="20"/>
  <c r="U27" i="20"/>
  <c r="U15" i="20" s="1"/>
  <c r="R27" i="20"/>
  <c r="R15" i="20" s="1"/>
  <c r="R23" i="20" s="1"/>
  <c r="O27" i="20"/>
  <c r="L27" i="20"/>
  <c r="I27" i="20"/>
  <c r="F27" i="20"/>
  <c r="C27" i="20"/>
  <c r="AM31" i="14"/>
  <c r="AM30" i="14"/>
  <c r="AS39" i="20"/>
  <c r="AJ28" i="20" s="1"/>
  <c r="AS39" i="14"/>
  <c r="C28" i="14" s="1"/>
  <c r="AM31" i="20"/>
  <c r="AM30" i="20"/>
  <c r="AM29" i="20"/>
  <c r="AJ28" i="14" l="1"/>
  <c r="X28" i="14"/>
  <c r="L28" i="14"/>
  <c r="AG28" i="14"/>
  <c r="U28" i="14"/>
  <c r="I28" i="14"/>
  <c r="AA25" i="20"/>
  <c r="AC23" i="20" s="1"/>
  <c r="AO16" i="19"/>
  <c r="K16" i="4" s="1"/>
  <c r="AO13" i="19"/>
  <c r="K13" i="4" s="1"/>
  <c r="U28" i="20"/>
  <c r="U17" i="20" s="1"/>
  <c r="AM17" i="20" s="1"/>
  <c r="AO17" i="20" s="1"/>
  <c r="G17" i="4" s="1"/>
  <c r="AD28" i="14"/>
  <c r="R28" i="14"/>
  <c r="F28" i="14"/>
  <c r="AM27" i="14"/>
  <c r="I28" i="20"/>
  <c r="AG28" i="20"/>
  <c r="AM25" i="19"/>
  <c r="AO23" i="19"/>
  <c r="AM15" i="20"/>
  <c r="AO15" i="20" s="1"/>
  <c r="G15" i="4" s="1"/>
  <c r="O28" i="20"/>
  <c r="AM27" i="20"/>
  <c r="C28" i="20"/>
  <c r="AA28" i="20"/>
  <c r="AA28" i="14"/>
  <c r="AM28" i="14" s="1"/>
  <c r="O28" i="14"/>
  <c r="AO18" i="19"/>
  <c r="K18" i="4" s="1"/>
  <c r="U18" i="20"/>
  <c r="AM18" i="20" s="1"/>
  <c r="AO18" i="20" s="1"/>
  <c r="G18" i="4" s="1"/>
  <c r="F28" i="20"/>
  <c r="R28" i="20"/>
  <c r="AD28" i="20"/>
  <c r="U14" i="20"/>
  <c r="AM14" i="20" s="1"/>
  <c r="AO14" i="20" s="1"/>
  <c r="G14" i="4" s="1"/>
  <c r="X25" i="20"/>
  <c r="Z23" i="20" s="1"/>
  <c r="AN24" i="20"/>
  <c r="L28" i="20"/>
  <c r="X28" i="20"/>
  <c r="AO16" i="20"/>
  <c r="G16" i="4" s="1"/>
  <c r="I23" i="25"/>
  <c r="U23" i="20"/>
  <c r="AM23" i="20" s="1"/>
  <c r="AG25" i="20"/>
  <c r="AI23" i="20" s="1"/>
  <c r="AD25" i="20"/>
  <c r="AF23" i="20" s="1"/>
  <c r="R25" i="20"/>
  <c r="T23" i="20" s="1"/>
  <c r="F25" i="20"/>
  <c r="H23" i="20" s="1"/>
  <c r="L25" i="20"/>
  <c r="N23" i="20" s="1"/>
  <c r="AJ25" i="20"/>
  <c r="AL23" i="20" s="1"/>
  <c r="C25" i="20"/>
  <c r="E23" i="20" s="1"/>
  <c r="I25" i="20"/>
  <c r="K23" i="20" s="1"/>
  <c r="O25" i="20"/>
  <c r="Q23" i="20" s="1"/>
  <c r="AM28" i="20" l="1"/>
  <c r="AO23" i="20"/>
  <c r="AM25" i="20"/>
  <c r="U25" i="20"/>
  <c r="W23" i="20" s="1"/>
  <c r="AP23" i="20" s="1"/>
  <c r="AP25" i="20" s="1"/>
  <c r="AN25" i="20"/>
  <c r="AO24" i="20"/>
  <c r="AO25" i="20" l="1"/>
  <c r="G20" i="4" s="1"/>
  <c r="C18" i="4"/>
  <c r="AA29" i="21"/>
  <c r="AA28" i="21"/>
  <c r="AA27" i="21"/>
  <c r="AM31" i="15"/>
  <c r="AM30" i="15"/>
  <c r="AM29" i="15"/>
  <c r="C16" i="4" l="1"/>
  <c r="C14" i="4"/>
  <c r="C13" i="4"/>
  <c r="C17" i="4"/>
  <c r="C15" i="4"/>
  <c r="C19" i="4"/>
  <c r="AB22" i="21"/>
  <c r="E23" i="21"/>
  <c r="I23" i="21"/>
  <c r="Q23" i="21"/>
  <c r="U23" i="21"/>
  <c r="AA21" i="21"/>
  <c r="C23" i="21"/>
  <c r="G23" i="21"/>
  <c r="K23" i="21"/>
  <c r="O23" i="21"/>
  <c r="S23" i="21"/>
  <c r="W23" i="21"/>
  <c r="W20" i="27"/>
  <c r="V20" i="27"/>
  <c r="U20" i="27"/>
  <c r="T20" i="27"/>
  <c r="AM35" i="19"/>
  <c r="AA28" i="19"/>
  <c r="U28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AM35" i="16"/>
  <c r="AM31" i="16"/>
  <c r="AS39" i="16" s="1"/>
  <c r="R28" i="16" s="1"/>
  <c r="S15" i="16" s="1"/>
  <c r="AM30" i="16"/>
  <c r="AS37" i="16" s="1"/>
  <c r="AM29" i="16"/>
  <c r="F28" i="16"/>
  <c r="AL25" i="16"/>
  <c r="AI25" i="16"/>
  <c r="AF25" i="16"/>
  <c r="AC25" i="16"/>
  <c r="Z25" i="16"/>
  <c r="W25" i="16"/>
  <c r="T25" i="16"/>
  <c r="Q25" i="16"/>
  <c r="N25" i="16"/>
  <c r="K25" i="16"/>
  <c r="H25" i="16"/>
  <c r="E25" i="16"/>
  <c r="AO24" i="16"/>
  <c r="AO19" i="16"/>
  <c r="AO18" i="16"/>
  <c r="AO17" i="16"/>
  <c r="AO16" i="16"/>
  <c r="AO15" i="16"/>
  <c r="AO14" i="16"/>
  <c r="AO13" i="16"/>
  <c r="AM35" i="5"/>
  <c r="AM31" i="5"/>
  <c r="AS39" i="5" s="1"/>
  <c r="AM30" i="5"/>
  <c r="AS37" i="5" s="1"/>
  <c r="AM29" i="5"/>
  <c r="AL25" i="5"/>
  <c r="AI25" i="5"/>
  <c r="AF25" i="5"/>
  <c r="AC25" i="5"/>
  <c r="Z25" i="5"/>
  <c r="W25" i="5"/>
  <c r="T25" i="5"/>
  <c r="Q25" i="5"/>
  <c r="N25" i="5"/>
  <c r="K25" i="5"/>
  <c r="H25" i="5"/>
  <c r="E25" i="5"/>
  <c r="AO24" i="5"/>
  <c r="AO19" i="5"/>
  <c r="Q19" i="27" s="1"/>
  <c r="AO18" i="5"/>
  <c r="Q18" i="27" s="1"/>
  <c r="AO17" i="5"/>
  <c r="Q17" i="27" s="1"/>
  <c r="AO16" i="5"/>
  <c r="Q16" i="27" s="1"/>
  <c r="AO15" i="5"/>
  <c r="Q15" i="27" s="1"/>
  <c r="AO14" i="5"/>
  <c r="Q14" i="27" s="1"/>
  <c r="AO13" i="5"/>
  <c r="Q13" i="27" s="1"/>
  <c r="AM35" i="17"/>
  <c r="AL25" i="17"/>
  <c r="AI25" i="17"/>
  <c r="AF25" i="17"/>
  <c r="AC25" i="17"/>
  <c r="Z25" i="17"/>
  <c r="W25" i="17"/>
  <c r="T25" i="17"/>
  <c r="Q25" i="17"/>
  <c r="N25" i="17"/>
  <c r="K25" i="17"/>
  <c r="H25" i="17"/>
  <c r="E25" i="17"/>
  <c r="AA28" i="6"/>
  <c r="AB18" i="6" s="1"/>
  <c r="AM35" i="6"/>
  <c r="AL25" i="6"/>
  <c r="AI25" i="6"/>
  <c r="AF25" i="6"/>
  <c r="AC25" i="6"/>
  <c r="Z25" i="6"/>
  <c r="W25" i="6"/>
  <c r="T25" i="6"/>
  <c r="Q25" i="6"/>
  <c r="N25" i="6"/>
  <c r="K25" i="6"/>
  <c r="H25" i="6"/>
  <c r="E25" i="6"/>
  <c r="AO19" i="6"/>
  <c r="AO18" i="6"/>
  <c r="N18" i="27" s="1"/>
  <c r="AO17" i="6"/>
  <c r="R17" i="4" s="1"/>
  <c r="AO16" i="6"/>
  <c r="AO15" i="6"/>
  <c r="AO14" i="6"/>
  <c r="AO13" i="6"/>
  <c r="AM35" i="25"/>
  <c r="AL25" i="25"/>
  <c r="AI25" i="25"/>
  <c r="AF25" i="25"/>
  <c r="AC25" i="25"/>
  <c r="Z25" i="25"/>
  <c r="W25" i="25"/>
  <c r="T25" i="25"/>
  <c r="Q25" i="25"/>
  <c r="N25" i="25"/>
  <c r="K25" i="25"/>
  <c r="H25" i="25"/>
  <c r="E25" i="25"/>
  <c r="AP24" i="25"/>
  <c r="U28" i="13"/>
  <c r="AM35" i="13"/>
  <c r="AL25" i="13"/>
  <c r="AI25" i="13"/>
  <c r="AF25" i="13"/>
  <c r="AC25" i="13"/>
  <c r="Z25" i="13"/>
  <c r="W25" i="13"/>
  <c r="T25" i="13"/>
  <c r="Q25" i="13"/>
  <c r="N25" i="13"/>
  <c r="K25" i="13"/>
  <c r="H25" i="13"/>
  <c r="E25" i="13"/>
  <c r="AO24" i="13"/>
  <c r="AO19" i="13"/>
  <c r="AO18" i="13"/>
  <c r="AO17" i="13"/>
  <c r="AO16" i="13"/>
  <c r="AO15" i="13"/>
  <c r="K15" i="27" s="1"/>
  <c r="AO14" i="13"/>
  <c r="AO13" i="13"/>
  <c r="K13" i="27" s="1"/>
  <c r="E25" i="24"/>
  <c r="AM35" i="24"/>
  <c r="AA27" i="24"/>
  <c r="AL25" i="24"/>
  <c r="AI25" i="24"/>
  <c r="AF25" i="24"/>
  <c r="AC25" i="24"/>
  <c r="Z25" i="24"/>
  <c r="W25" i="24"/>
  <c r="T25" i="24"/>
  <c r="Q25" i="24"/>
  <c r="N25" i="24"/>
  <c r="K25" i="24"/>
  <c r="H25" i="24"/>
  <c r="AO24" i="24"/>
  <c r="AO19" i="24"/>
  <c r="AO18" i="24"/>
  <c r="AO17" i="24"/>
  <c r="H17" i="27" s="1"/>
  <c r="AO16" i="24"/>
  <c r="AO15" i="24"/>
  <c r="AO14" i="24"/>
  <c r="AO13" i="24"/>
  <c r="AM35" i="20"/>
  <c r="H19" i="4"/>
  <c r="H15" i="4"/>
  <c r="H13" i="4"/>
  <c r="AK17" i="14"/>
  <c r="AH17" i="14"/>
  <c r="AE17" i="14"/>
  <c r="AB17" i="14"/>
  <c r="Y17" i="14"/>
  <c r="V17" i="14"/>
  <c r="S17" i="14"/>
  <c r="P17" i="14"/>
  <c r="M17" i="14"/>
  <c r="J17" i="14"/>
  <c r="G17" i="14"/>
  <c r="AA32" i="21"/>
  <c r="Y25" i="21"/>
  <c r="W25" i="21"/>
  <c r="U25" i="21"/>
  <c r="S25" i="21"/>
  <c r="Q25" i="21"/>
  <c r="O25" i="21"/>
  <c r="M25" i="21"/>
  <c r="K25" i="21"/>
  <c r="I25" i="21"/>
  <c r="G25" i="21"/>
  <c r="E25" i="21"/>
  <c r="C25" i="21"/>
  <c r="E17" i="4"/>
  <c r="B15" i="4"/>
  <c r="B13" i="27"/>
  <c r="AJ27" i="15"/>
  <c r="AG27" i="15"/>
  <c r="AD27" i="15"/>
  <c r="AA27" i="15"/>
  <c r="X27" i="15"/>
  <c r="U27" i="15"/>
  <c r="R27" i="15"/>
  <c r="O27" i="15"/>
  <c r="L27" i="15"/>
  <c r="I27" i="15"/>
  <c r="F27" i="15"/>
  <c r="C27" i="15"/>
  <c r="M18" i="14"/>
  <c r="D13" i="14"/>
  <c r="R17" i="14"/>
  <c r="C13" i="14"/>
  <c r="X16" i="14"/>
  <c r="O13" i="14"/>
  <c r="AA13" i="14"/>
  <c r="AM35" i="14"/>
  <c r="AO19" i="14"/>
  <c r="AO18" i="14"/>
  <c r="AO17" i="14"/>
  <c r="D17" i="14"/>
  <c r="AO16" i="14"/>
  <c r="F16" i="4" s="1"/>
  <c r="AO15" i="14"/>
  <c r="AO14" i="14"/>
  <c r="E14" i="27" s="1"/>
  <c r="AO13" i="14"/>
  <c r="AD28" i="16" l="1"/>
  <c r="U27" i="16"/>
  <c r="U17" i="16" s="1"/>
  <c r="I27" i="16"/>
  <c r="N13" i="4"/>
  <c r="AG28" i="16"/>
  <c r="AH18" i="16" s="1"/>
  <c r="AM27" i="15"/>
  <c r="AB23" i="21"/>
  <c r="AC22" i="21"/>
  <c r="AC21" i="21"/>
  <c r="AA23" i="21"/>
  <c r="AB15" i="6"/>
  <c r="AB19" i="6"/>
  <c r="S15" i="14"/>
  <c r="X13" i="14"/>
  <c r="M15" i="14"/>
  <c r="AA16" i="14"/>
  <c r="X15" i="14"/>
  <c r="AA18" i="14"/>
  <c r="L17" i="14"/>
  <c r="X19" i="14"/>
  <c r="M19" i="14"/>
  <c r="S19" i="14"/>
  <c r="AA14" i="14"/>
  <c r="AA25" i="21"/>
  <c r="V19" i="14"/>
  <c r="V15" i="14"/>
  <c r="V18" i="14"/>
  <c r="V14" i="14"/>
  <c r="V13" i="14"/>
  <c r="B14" i="27"/>
  <c r="B14" i="4"/>
  <c r="O18" i="14"/>
  <c r="H15" i="27"/>
  <c r="J15" i="4"/>
  <c r="H19" i="27"/>
  <c r="J19" i="4"/>
  <c r="N16" i="4"/>
  <c r="K16" i="27"/>
  <c r="S16" i="16"/>
  <c r="S19" i="16"/>
  <c r="S18" i="16"/>
  <c r="S14" i="16"/>
  <c r="S13" i="16"/>
  <c r="F14" i="4"/>
  <c r="F15" i="4"/>
  <c r="E15" i="27"/>
  <c r="E18" i="27"/>
  <c r="F18" i="4"/>
  <c r="B18" i="27"/>
  <c r="B18" i="4"/>
  <c r="O15" i="14"/>
  <c r="O19" i="14"/>
  <c r="U17" i="14"/>
  <c r="X14" i="14"/>
  <c r="X18" i="14"/>
  <c r="AA15" i="14"/>
  <c r="AA19" i="14"/>
  <c r="M16" i="14"/>
  <c r="V16" i="14"/>
  <c r="C28" i="13"/>
  <c r="Q20" i="27"/>
  <c r="B15" i="27"/>
  <c r="F17" i="4"/>
  <c r="E17" i="27"/>
  <c r="B17" i="27"/>
  <c r="B17" i="4"/>
  <c r="O14" i="14"/>
  <c r="F19" i="4"/>
  <c r="E19" i="27"/>
  <c r="B16" i="27"/>
  <c r="B16" i="4"/>
  <c r="B19" i="4"/>
  <c r="B19" i="27"/>
  <c r="O16" i="14"/>
  <c r="M13" i="14"/>
  <c r="E13" i="27"/>
  <c r="F13" i="4"/>
  <c r="S18" i="14"/>
  <c r="S14" i="14"/>
  <c r="S13" i="14"/>
  <c r="S16" i="14"/>
  <c r="M14" i="14"/>
  <c r="C27" i="13"/>
  <c r="R15" i="4"/>
  <c r="N15" i="27"/>
  <c r="N19" i="27"/>
  <c r="R19" i="4"/>
  <c r="E16" i="27"/>
  <c r="J16" i="4"/>
  <c r="H16" i="27"/>
  <c r="N17" i="4"/>
  <c r="K17" i="27"/>
  <c r="N16" i="27"/>
  <c r="R16" i="4"/>
  <c r="AB16" i="6"/>
  <c r="AH19" i="16"/>
  <c r="AH13" i="16"/>
  <c r="N15" i="4"/>
  <c r="N17" i="27"/>
  <c r="H13" i="27"/>
  <c r="J13" i="4"/>
  <c r="AA28" i="24"/>
  <c r="U28" i="24"/>
  <c r="K14" i="27"/>
  <c r="N14" i="4"/>
  <c r="K18" i="27"/>
  <c r="N18" i="4"/>
  <c r="N13" i="27"/>
  <c r="R13" i="4"/>
  <c r="R28" i="6"/>
  <c r="AB13" i="6"/>
  <c r="AB17" i="6"/>
  <c r="AH15" i="16"/>
  <c r="J17" i="4"/>
  <c r="H14" i="27"/>
  <c r="J14" i="4"/>
  <c r="J18" i="4"/>
  <c r="H18" i="27"/>
  <c r="K19" i="27"/>
  <c r="N19" i="4"/>
  <c r="N14" i="27"/>
  <c r="R14" i="4"/>
  <c r="AB14" i="6"/>
  <c r="G16" i="16"/>
  <c r="G14" i="16"/>
  <c r="G19" i="16"/>
  <c r="G13" i="16"/>
  <c r="G18" i="16"/>
  <c r="G15" i="16"/>
  <c r="R18" i="4"/>
  <c r="I28" i="16"/>
  <c r="AJ27" i="16"/>
  <c r="AJ18" i="16" s="1"/>
  <c r="AG27" i="16"/>
  <c r="AD28" i="19"/>
  <c r="O28" i="19"/>
  <c r="I17" i="16"/>
  <c r="I16" i="16"/>
  <c r="C28" i="19"/>
  <c r="AG28" i="19"/>
  <c r="U14" i="16"/>
  <c r="AE16" i="16"/>
  <c r="AE15" i="16"/>
  <c r="AE13" i="16"/>
  <c r="AA28" i="16"/>
  <c r="AB18" i="16" s="1"/>
  <c r="U28" i="16"/>
  <c r="I28" i="19"/>
  <c r="AJ27" i="19"/>
  <c r="X27" i="19"/>
  <c r="L27" i="19"/>
  <c r="AG27" i="19"/>
  <c r="U27" i="19"/>
  <c r="I27" i="19"/>
  <c r="AD27" i="19"/>
  <c r="R27" i="19"/>
  <c r="F27" i="19"/>
  <c r="AA27" i="19"/>
  <c r="O27" i="19"/>
  <c r="C27" i="19"/>
  <c r="L28" i="19"/>
  <c r="X28" i="19"/>
  <c r="AJ28" i="19"/>
  <c r="F28" i="19"/>
  <c r="R28" i="19"/>
  <c r="AD27" i="24"/>
  <c r="X27" i="24"/>
  <c r="X15" i="24" s="1"/>
  <c r="AB17" i="16"/>
  <c r="AB19" i="16"/>
  <c r="AJ13" i="16"/>
  <c r="G17" i="16"/>
  <c r="S17" i="16"/>
  <c r="AE17" i="16"/>
  <c r="I18" i="16"/>
  <c r="AG18" i="16"/>
  <c r="C27" i="16"/>
  <c r="O27" i="16"/>
  <c r="AA27" i="16"/>
  <c r="L28" i="16"/>
  <c r="X28" i="16"/>
  <c r="AJ28" i="16"/>
  <c r="F27" i="16"/>
  <c r="R27" i="16"/>
  <c r="AD27" i="16"/>
  <c r="C28" i="16"/>
  <c r="O28" i="16"/>
  <c r="L27" i="16"/>
  <c r="X27" i="16"/>
  <c r="AJ27" i="5"/>
  <c r="X27" i="5"/>
  <c r="L27" i="5"/>
  <c r="AA27" i="5"/>
  <c r="C27" i="5"/>
  <c r="AG27" i="5"/>
  <c r="U27" i="5"/>
  <c r="I27" i="5"/>
  <c r="O27" i="5"/>
  <c r="AD27" i="5"/>
  <c r="R27" i="5"/>
  <c r="F27" i="5"/>
  <c r="AG28" i="5"/>
  <c r="U28" i="5"/>
  <c r="I28" i="5"/>
  <c r="AJ28" i="5"/>
  <c r="L28" i="5"/>
  <c r="AD28" i="5"/>
  <c r="R28" i="5"/>
  <c r="F28" i="5"/>
  <c r="X28" i="5"/>
  <c r="AA28" i="5"/>
  <c r="O28" i="5"/>
  <c r="C28" i="5"/>
  <c r="AJ27" i="17"/>
  <c r="X27" i="17"/>
  <c r="L27" i="17"/>
  <c r="AG27" i="17"/>
  <c r="U27" i="17"/>
  <c r="I27" i="17"/>
  <c r="AD27" i="17"/>
  <c r="R27" i="17"/>
  <c r="F27" i="17"/>
  <c r="AA27" i="17"/>
  <c r="O27" i="17"/>
  <c r="C27" i="17"/>
  <c r="AG28" i="17"/>
  <c r="U28" i="17"/>
  <c r="I28" i="17"/>
  <c r="AD28" i="17"/>
  <c r="R28" i="17"/>
  <c r="F28" i="17"/>
  <c r="AA28" i="17"/>
  <c r="O28" i="17"/>
  <c r="C28" i="17"/>
  <c r="AJ28" i="17"/>
  <c r="X28" i="17"/>
  <c r="L28" i="17"/>
  <c r="U28" i="6"/>
  <c r="F28" i="6"/>
  <c r="AD28" i="6"/>
  <c r="I28" i="6"/>
  <c r="AG28" i="6"/>
  <c r="AJ27" i="6"/>
  <c r="X27" i="6"/>
  <c r="L27" i="6"/>
  <c r="AG27" i="6"/>
  <c r="U27" i="6"/>
  <c r="I27" i="6"/>
  <c r="AD27" i="6"/>
  <c r="R27" i="6"/>
  <c r="F27" i="6"/>
  <c r="AA27" i="6"/>
  <c r="O27" i="6"/>
  <c r="L28" i="6"/>
  <c r="X28" i="6"/>
  <c r="AJ28" i="6"/>
  <c r="C28" i="6"/>
  <c r="O28" i="6"/>
  <c r="AJ27" i="25"/>
  <c r="X27" i="25"/>
  <c r="L27" i="25"/>
  <c r="AG27" i="25"/>
  <c r="U27" i="25"/>
  <c r="AD27" i="25"/>
  <c r="R27" i="25"/>
  <c r="AA27" i="25"/>
  <c r="O27" i="25"/>
  <c r="C27" i="25"/>
  <c r="X28" i="24"/>
  <c r="AJ27" i="13"/>
  <c r="X27" i="13"/>
  <c r="L27" i="13"/>
  <c r="AG27" i="13"/>
  <c r="U27" i="13"/>
  <c r="AD27" i="13"/>
  <c r="R27" i="13"/>
  <c r="AA27" i="13"/>
  <c r="O27" i="13"/>
  <c r="AG28" i="13"/>
  <c r="I28" i="13"/>
  <c r="AD28" i="13"/>
  <c r="R28" i="13"/>
  <c r="F28" i="13"/>
  <c r="AA28" i="13"/>
  <c r="O28" i="13"/>
  <c r="AJ28" i="13"/>
  <c r="X28" i="13"/>
  <c r="L28" i="13"/>
  <c r="AJ28" i="24"/>
  <c r="AG28" i="24"/>
  <c r="AD28" i="24"/>
  <c r="AG27" i="24"/>
  <c r="AJ27" i="24"/>
  <c r="C28" i="24"/>
  <c r="D17" i="24" s="1"/>
  <c r="C27" i="24"/>
  <c r="F27" i="24"/>
  <c r="AU38" i="20"/>
  <c r="H14" i="4"/>
  <c r="H18" i="4"/>
  <c r="H16" i="4"/>
  <c r="I17" i="4"/>
  <c r="L27" i="24"/>
  <c r="O27" i="24"/>
  <c r="R27" i="24"/>
  <c r="I27" i="24"/>
  <c r="U27" i="24"/>
  <c r="I28" i="24"/>
  <c r="R28" i="24"/>
  <c r="F28" i="24"/>
  <c r="O28" i="24"/>
  <c r="L28" i="24"/>
  <c r="AN17" i="14"/>
  <c r="G17" i="27" s="1"/>
  <c r="U26" i="21"/>
  <c r="M26" i="21"/>
  <c r="E26" i="21"/>
  <c r="S26" i="21"/>
  <c r="K26" i="21"/>
  <c r="C26" i="21"/>
  <c r="Y26" i="21"/>
  <c r="Q26" i="21"/>
  <c r="I26" i="21"/>
  <c r="W26" i="21"/>
  <c r="O26" i="21"/>
  <c r="G26" i="21"/>
  <c r="D15" i="14"/>
  <c r="AU38" i="14"/>
  <c r="D19" i="14"/>
  <c r="D16" i="14"/>
  <c r="D14" i="14"/>
  <c r="C18" i="14"/>
  <c r="AK17" i="15"/>
  <c r="AH17" i="15"/>
  <c r="AE17" i="15"/>
  <c r="AB17" i="15"/>
  <c r="Y17" i="15"/>
  <c r="U17" i="15"/>
  <c r="S17" i="15"/>
  <c r="P17" i="15"/>
  <c r="M17" i="15"/>
  <c r="J17" i="15"/>
  <c r="G17" i="15"/>
  <c r="AJ19" i="15"/>
  <c r="AJ18" i="15"/>
  <c r="AJ16" i="15"/>
  <c r="AJ15" i="15"/>
  <c r="AJ14" i="15"/>
  <c r="AJ13" i="15"/>
  <c r="AG19" i="15"/>
  <c r="AG18" i="15"/>
  <c r="AG16" i="15"/>
  <c r="AG15" i="15"/>
  <c r="AG14" i="15"/>
  <c r="AG13" i="15"/>
  <c r="R19" i="15"/>
  <c r="R18" i="15"/>
  <c r="R16" i="15"/>
  <c r="R15" i="15"/>
  <c r="R14" i="15"/>
  <c r="R13" i="15"/>
  <c r="I19" i="15"/>
  <c r="I18" i="15"/>
  <c r="I16" i="15"/>
  <c r="I15" i="15"/>
  <c r="I14" i="15"/>
  <c r="I13" i="15"/>
  <c r="F19" i="15"/>
  <c r="F18" i="15"/>
  <c r="F16" i="15"/>
  <c r="F15" i="15"/>
  <c r="F14" i="15"/>
  <c r="F13" i="15"/>
  <c r="AO24" i="15"/>
  <c r="AO14" i="15"/>
  <c r="AO13" i="15"/>
  <c r="AL25" i="15"/>
  <c r="AI25" i="15"/>
  <c r="AF25" i="15"/>
  <c r="AC25" i="15"/>
  <c r="Z25" i="15"/>
  <c r="W25" i="15"/>
  <c r="T25" i="15"/>
  <c r="Q25" i="15"/>
  <c r="N25" i="15"/>
  <c r="K25" i="15"/>
  <c r="H25" i="15"/>
  <c r="AO17" i="15"/>
  <c r="D17" i="15"/>
  <c r="C13" i="15"/>
  <c r="E25" i="15"/>
  <c r="U18" i="16" l="1"/>
  <c r="AB15" i="16"/>
  <c r="AB13" i="16"/>
  <c r="K20" i="27"/>
  <c r="M24" i="14"/>
  <c r="AE19" i="16"/>
  <c r="AE24" i="16" s="1"/>
  <c r="AE18" i="16"/>
  <c r="AE14" i="16"/>
  <c r="AJ15" i="16"/>
  <c r="AJ17" i="16"/>
  <c r="AH17" i="16"/>
  <c r="AH16" i="16"/>
  <c r="AJ19" i="16"/>
  <c r="G24" i="16"/>
  <c r="AH14" i="16"/>
  <c r="I15" i="16"/>
  <c r="I13" i="16"/>
  <c r="I19" i="16"/>
  <c r="I14" i="16"/>
  <c r="AJ14" i="16"/>
  <c r="V24" i="14"/>
  <c r="S24" i="14"/>
  <c r="AC23" i="21"/>
  <c r="C20" i="4" s="1"/>
  <c r="U13" i="16"/>
  <c r="U16" i="16"/>
  <c r="U19" i="16"/>
  <c r="U15" i="16"/>
  <c r="B20" i="27"/>
  <c r="N20" i="4"/>
  <c r="F20" i="4"/>
  <c r="L23" i="25"/>
  <c r="AN16" i="25"/>
  <c r="AN14" i="25"/>
  <c r="AE24" i="25"/>
  <c r="J24" i="25"/>
  <c r="AH24" i="25"/>
  <c r="X19" i="24"/>
  <c r="I19" i="14"/>
  <c r="I15" i="14"/>
  <c r="I18" i="14"/>
  <c r="I14" i="14"/>
  <c r="I16" i="14"/>
  <c r="I13" i="14"/>
  <c r="AE18" i="14"/>
  <c r="AE14" i="14"/>
  <c r="AE13" i="14"/>
  <c r="AE16" i="14"/>
  <c r="AE19" i="14"/>
  <c r="AD17" i="14"/>
  <c r="AE15" i="14"/>
  <c r="AK17" i="6"/>
  <c r="AK13" i="6"/>
  <c r="AK16" i="6"/>
  <c r="AK19" i="6"/>
  <c r="AK15" i="6"/>
  <c r="AK18" i="6"/>
  <c r="AK14" i="6"/>
  <c r="L17" i="6"/>
  <c r="L14" i="6"/>
  <c r="L18" i="6"/>
  <c r="L13" i="6"/>
  <c r="L15" i="6"/>
  <c r="L19" i="6"/>
  <c r="L16" i="6"/>
  <c r="I16" i="5"/>
  <c r="I19" i="5"/>
  <c r="I15" i="5"/>
  <c r="I18" i="5"/>
  <c r="I14" i="5"/>
  <c r="I17" i="5"/>
  <c r="I13" i="5"/>
  <c r="AD18" i="14"/>
  <c r="AD14" i="14"/>
  <c r="AD13" i="14"/>
  <c r="AD19" i="14"/>
  <c r="AD15" i="14"/>
  <c r="AD16" i="14"/>
  <c r="AH19" i="14"/>
  <c r="AH15" i="14"/>
  <c r="AH18" i="14"/>
  <c r="AH14" i="14"/>
  <c r="AH13" i="14"/>
  <c r="AH16" i="14"/>
  <c r="AG17" i="14"/>
  <c r="AK16" i="14"/>
  <c r="AK19" i="14"/>
  <c r="AK15" i="14"/>
  <c r="AK18" i="14"/>
  <c r="AK14" i="14"/>
  <c r="AK13" i="14"/>
  <c r="AJ17" i="14"/>
  <c r="O15" i="6"/>
  <c r="O19" i="6"/>
  <c r="O13" i="6"/>
  <c r="O16" i="6"/>
  <c r="O17" i="6"/>
  <c r="O14" i="6"/>
  <c r="O18" i="6"/>
  <c r="AD17" i="6"/>
  <c r="AD14" i="6"/>
  <c r="AD18" i="6"/>
  <c r="AD15" i="6"/>
  <c r="AD19" i="6"/>
  <c r="AD16" i="6"/>
  <c r="AD13" i="6"/>
  <c r="J14" i="6"/>
  <c r="J18" i="6"/>
  <c r="J15" i="6"/>
  <c r="J19" i="6"/>
  <c r="J16" i="6"/>
  <c r="J17" i="6"/>
  <c r="J13" i="6"/>
  <c r="G19" i="5"/>
  <c r="G15" i="5"/>
  <c r="G18" i="5"/>
  <c r="G14" i="5"/>
  <c r="G17" i="5"/>
  <c r="G13" i="5"/>
  <c r="G16" i="5"/>
  <c r="AK18" i="5"/>
  <c r="AK14" i="5"/>
  <c r="AK15" i="5"/>
  <c r="AK19" i="5"/>
  <c r="AK13" i="5"/>
  <c r="AK17" i="5"/>
  <c r="AK16" i="5"/>
  <c r="F19" i="5"/>
  <c r="F15" i="5"/>
  <c r="F18" i="5"/>
  <c r="F14" i="5"/>
  <c r="F17" i="5"/>
  <c r="F13" i="5"/>
  <c r="F16" i="5"/>
  <c r="AA19" i="5"/>
  <c r="AA15" i="5"/>
  <c r="AA18" i="5"/>
  <c r="AA14" i="5"/>
  <c r="AA17" i="5"/>
  <c r="AA13" i="5"/>
  <c r="AA16" i="5"/>
  <c r="V19" i="16"/>
  <c r="V17" i="16"/>
  <c r="V13" i="16"/>
  <c r="V15" i="16"/>
  <c r="V14" i="16"/>
  <c r="V18" i="16"/>
  <c r="V16" i="16"/>
  <c r="R18" i="14"/>
  <c r="R14" i="14"/>
  <c r="R13" i="14"/>
  <c r="R19" i="14"/>
  <c r="R15" i="14"/>
  <c r="R16" i="14"/>
  <c r="Y17" i="6"/>
  <c r="Y13" i="6"/>
  <c r="Y16" i="6"/>
  <c r="Y19" i="6"/>
  <c r="Y15" i="6"/>
  <c r="Y14" i="6"/>
  <c r="Y18" i="6"/>
  <c r="AA14" i="6"/>
  <c r="AA18" i="6"/>
  <c r="AA13" i="6"/>
  <c r="AA15" i="6"/>
  <c r="AA19" i="6"/>
  <c r="AA16" i="6"/>
  <c r="AA17" i="6"/>
  <c r="I15" i="6"/>
  <c r="I19" i="6"/>
  <c r="I16" i="6"/>
  <c r="I17" i="6"/>
  <c r="I13" i="6"/>
  <c r="I14" i="6"/>
  <c r="I18" i="6"/>
  <c r="X15" i="6"/>
  <c r="X19" i="6"/>
  <c r="X16" i="6"/>
  <c r="X13" i="6"/>
  <c r="X17" i="6"/>
  <c r="X18" i="6"/>
  <c r="X14" i="6"/>
  <c r="AE19" i="6"/>
  <c r="AE15" i="6"/>
  <c r="AE18" i="6"/>
  <c r="AE14" i="6"/>
  <c r="AE17" i="6"/>
  <c r="AE13" i="6"/>
  <c r="AE16" i="6"/>
  <c r="P18" i="5"/>
  <c r="P14" i="5"/>
  <c r="P17" i="5"/>
  <c r="P13" i="5"/>
  <c r="P16" i="5"/>
  <c r="P15" i="5"/>
  <c r="P19" i="5"/>
  <c r="S19" i="5"/>
  <c r="S15" i="5"/>
  <c r="S18" i="5"/>
  <c r="S14" i="5"/>
  <c r="S17" i="5"/>
  <c r="S13" i="5"/>
  <c r="S16" i="5"/>
  <c r="J16" i="5"/>
  <c r="J19" i="5"/>
  <c r="J15" i="5"/>
  <c r="J18" i="5"/>
  <c r="J14" i="5"/>
  <c r="J13" i="5"/>
  <c r="J17" i="5"/>
  <c r="R19" i="5"/>
  <c r="R15" i="5"/>
  <c r="R18" i="5"/>
  <c r="R14" i="5"/>
  <c r="R13" i="5"/>
  <c r="R17" i="5"/>
  <c r="R16" i="5"/>
  <c r="U17" i="5"/>
  <c r="U16" i="5"/>
  <c r="U19" i="5"/>
  <c r="U15" i="5"/>
  <c r="U14" i="5"/>
  <c r="U13" i="5"/>
  <c r="U18" i="5"/>
  <c r="L17" i="5"/>
  <c r="L16" i="5"/>
  <c r="L19" i="5"/>
  <c r="L13" i="5"/>
  <c r="L18" i="5"/>
  <c r="L15" i="5"/>
  <c r="L14" i="5"/>
  <c r="S24" i="16"/>
  <c r="AG17" i="16"/>
  <c r="AG16" i="16"/>
  <c r="AG19" i="16"/>
  <c r="AG15" i="16"/>
  <c r="AG14" i="16"/>
  <c r="AG13" i="16"/>
  <c r="S19" i="6"/>
  <c r="S15" i="6"/>
  <c r="S18" i="6"/>
  <c r="S14" i="6"/>
  <c r="S17" i="6"/>
  <c r="S13" i="6"/>
  <c r="S16" i="6"/>
  <c r="E20" i="27"/>
  <c r="AG19" i="14"/>
  <c r="AG15" i="14"/>
  <c r="AG18" i="14"/>
  <c r="AG14" i="14"/>
  <c r="AG13" i="14"/>
  <c r="AG16" i="14"/>
  <c r="AB13" i="14"/>
  <c r="AB16" i="14"/>
  <c r="AB19" i="14"/>
  <c r="AB15" i="14"/>
  <c r="AB18" i="14"/>
  <c r="AA17" i="14"/>
  <c r="AA23" i="14" s="1"/>
  <c r="AB14" i="14"/>
  <c r="L16" i="14"/>
  <c r="L19" i="14"/>
  <c r="L15" i="14"/>
  <c r="L18" i="14"/>
  <c r="L14" i="14"/>
  <c r="L13" i="14"/>
  <c r="P14" i="6"/>
  <c r="P18" i="6"/>
  <c r="P15" i="6"/>
  <c r="P19" i="6"/>
  <c r="P13" i="6"/>
  <c r="P16" i="6"/>
  <c r="P17" i="6"/>
  <c r="M16" i="6"/>
  <c r="M17" i="6"/>
  <c r="M14" i="6"/>
  <c r="M18" i="6"/>
  <c r="M13" i="6"/>
  <c r="M15" i="6"/>
  <c r="M19" i="6"/>
  <c r="F17" i="6"/>
  <c r="F14" i="6"/>
  <c r="F18" i="6"/>
  <c r="F15" i="6"/>
  <c r="F19" i="6"/>
  <c r="F16" i="6"/>
  <c r="F13" i="6"/>
  <c r="U16" i="6"/>
  <c r="U17" i="6"/>
  <c r="U14" i="6"/>
  <c r="U18" i="6"/>
  <c r="U13" i="6"/>
  <c r="U19" i="6"/>
  <c r="U15" i="6"/>
  <c r="AJ15" i="6"/>
  <c r="AJ19" i="6"/>
  <c r="AJ16" i="6"/>
  <c r="AJ13" i="6"/>
  <c r="AJ17" i="6"/>
  <c r="AJ14" i="6"/>
  <c r="AJ18" i="6"/>
  <c r="G16" i="6"/>
  <c r="G13" i="6"/>
  <c r="G17" i="6"/>
  <c r="G14" i="6"/>
  <c r="G18" i="6"/>
  <c r="G15" i="6"/>
  <c r="G19" i="6"/>
  <c r="AB19" i="5"/>
  <c r="AB15" i="5"/>
  <c r="AB14" i="5"/>
  <c r="AB18" i="5"/>
  <c r="AB13" i="5"/>
  <c r="AB17" i="5"/>
  <c r="AB16" i="5"/>
  <c r="AE16" i="5"/>
  <c r="AE18" i="5"/>
  <c r="AE13" i="5"/>
  <c r="AE17" i="5"/>
  <c r="AE15" i="5"/>
  <c r="AE19" i="5"/>
  <c r="AE14" i="5"/>
  <c r="V17" i="5"/>
  <c r="V13" i="5"/>
  <c r="V18" i="5"/>
  <c r="V16" i="5"/>
  <c r="V15" i="5"/>
  <c r="V19" i="5"/>
  <c r="V14" i="5"/>
  <c r="AD16" i="5"/>
  <c r="AD19" i="5"/>
  <c r="AD15" i="5"/>
  <c r="AD18" i="5"/>
  <c r="AD14" i="5"/>
  <c r="AD17" i="5"/>
  <c r="AD13" i="5"/>
  <c r="AG17" i="5"/>
  <c r="AG13" i="5"/>
  <c r="AG16" i="5"/>
  <c r="AG19" i="5"/>
  <c r="AG15" i="5"/>
  <c r="AG18" i="5"/>
  <c r="AG14" i="5"/>
  <c r="X18" i="5"/>
  <c r="X14" i="5"/>
  <c r="X17" i="5"/>
  <c r="X13" i="5"/>
  <c r="X16" i="5"/>
  <c r="X19" i="5"/>
  <c r="X15" i="5"/>
  <c r="AB14" i="16"/>
  <c r="AB24" i="16" s="1"/>
  <c r="AB16" i="16"/>
  <c r="R20" i="4"/>
  <c r="J20" i="4"/>
  <c r="AH24" i="16"/>
  <c r="Y16" i="14"/>
  <c r="Y19" i="14"/>
  <c r="Y15" i="14"/>
  <c r="Y18" i="14"/>
  <c r="Y14" i="14"/>
  <c r="Y13" i="14"/>
  <c r="X17" i="14"/>
  <c r="X23" i="14" s="1"/>
  <c r="AJ16" i="14"/>
  <c r="AJ19" i="14"/>
  <c r="AJ15" i="14"/>
  <c r="AJ13" i="14"/>
  <c r="AJ18" i="14"/>
  <c r="AJ14" i="14"/>
  <c r="F18" i="14"/>
  <c r="F14" i="14"/>
  <c r="F13" i="14"/>
  <c r="F19" i="14"/>
  <c r="F15" i="14"/>
  <c r="F16" i="14"/>
  <c r="P16" i="14"/>
  <c r="P19" i="14"/>
  <c r="P15" i="14"/>
  <c r="O17" i="14"/>
  <c r="O23" i="14" s="1"/>
  <c r="P14" i="14"/>
  <c r="P18" i="14"/>
  <c r="P13" i="14"/>
  <c r="U19" i="14"/>
  <c r="U15" i="14"/>
  <c r="U18" i="14"/>
  <c r="U14" i="14"/>
  <c r="U16" i="14"/>
  <c r="U13" i="14"/>
  <c r="D14" i="6"/>
  <c r="D18" i="6"/>
  <c r="D15" i="6"/>
  <c r="D19" i="6"/>
  <c r="D16" i="6"/>
  <c r="D17" i="6"/>
  <c r="C15" i="6"/>
  <c r="C19" i="6"/>
  <c r="C16" i="6"/>
  <c r="C17" i="6"/>
  <c r="C14" i="6"/>
  <c r="C18" i="6"/>
  <c r="R17" i="6"/>
  <c r="R14" i="6"/>
  <c r="R18" i="6"/>
  <c r="R15" i="6"/>
  <c r="R19" i="6"/>
  <c r="R13" i="6"/>
  <c r="R16" i="6"/>
  <c r="AG16" i="6"/>
  <c r="AG17" i="6"/>
  <c r="AG14" i="6"/>
  <c r="AG18" i="6"/>
  <c r="AG13" i="6"/>
  <c r="AG15" i="6"/>
  <c r="AG19" i="6"/>
  <c r="AH16" i="6"/>
  <c r="AH19" i="6"/>
  <c r="AH15" i="6"/>
  <c r="AH18" i="6"/>
  <c r="AH14" i="6"/>
  <c r="AH17" i="6"/>
  <c r="AH13" i="6"/>
  <c r="V16" i="6"/>
  <c r="V19" i="6"/>
  <c r="V15" i="6"/>
  <c r="V18" i="6"/>
  <c r="V14" i="6"/>
  <c r="V17" i="6"/>
  <c r="V13" i="6"/>
  <c r="Y18" i="5"/>
  <c r="Y14" i="5"/>
  <c r="Y16" i="5"/>
  <c r="Y15" i="5"/>
  <c r="Y19" i="5"/>
  <c r="Y13" i="5"/>
  <c r="Y17" i="5"/>
  <c r="M17" i="5"/>
  <c r="M13" i="5"/>
  <c r="M16" i="5"/>
  <c r="M19" i="5"/>
  <c r="M15" i="5"/>
  <c r="M18" i="5"/>
  <c r="M14" i="5"/>
  <c r="AH17" i="5"/>
  <c r="AH13" i="5"/>
  <c r="AH16" i="5"/>
  <c r="AH15" i="5"/>
  <c r="AH19" i="5"/>
  <c r="AH14" i="5"/>
  <c r="AH18" i="5"/>
  <c r="O18" i="5"/>
  <c r="O14" i="5"/>
  <c r="O17" i="5"/>
  <c r="O13" i="5"/>
  <c r="O19" i="5"/>
  <c r="O16" i="5"/>
  <c r="O15" i="5"/>
  <c r="AJ18" i="5"/>
  <c r="AJ14" i="5"/>
  <c r="AJ17" i="5"/>
  <c r="AJ13" i="5"/>
  <c r="AJ16" i="5"/>
  <c r="AJ19" i="5"/>
  <c r="AJ15" i="5"/>
  <c r="I23" i="16"/>
  <c r="AJ16" i="16"/>
  <c r="J19" i="16"/>
  <c r="J18" i="16"/>
  <c r="J15" i="16"/>
  <c r="J13" i="16"/>
  <c r="J17" i="16"/>
  <c r="J16" i="16"/>
  <c r="J14" i="16"/>
  <c r="N20" i="27"/>
  <c r="H20" i="27"/>
  <c r="J13" i="14"/>
  <c r="J16" i="14"/>
  <c r="J19" i="14"/>
  <c r="J15" i="14"/>
  <c r="I17" i="14"/>
  <c r="J18" i="14"/>
  <c r="J14" i="14"/>
  <c r="G16" i="14"/>
  <c r="G19" i="14"/>
  <c r="G15" i="14"/>
  <c r="F17" i="14"/>
  <c r="G18" i="14"/>
  <c r="G14" i="14"/>
  <c r="G13" i="14"/>
  <c r="M19" i="4"/>
  <c r="D24" i="19"/>
  <c r="AN24" i="19" s="1"/>
  <c r="AM27" i="19"/>
  <c r="AM28" i="19"/>
  <c r="X16" i="24"/>
  <c r="X14" i="24"/>
  <c r="X13" i="24"/>
  <c r="X18" i="24"/>
  <c r="X17" i="24"/>
  <c r="M18" i="16"/>
  <c r="M14" i="16"/>
  <c r="M19" i="16"/>
  <c r="M15" i="16"/>
  <c r="M16" i="16"/>
  <c r="M17" i="16"/>
  <c r="M13" i="16"/>
  <c r="P16" i="16"/>
  <c r="P17" i="16"/>
  <c r="P13" i="16"/>
  <c r="P18" i="16"/>
  <c r="P14" i="16"/>
  <c r="P19" i="16"/>
  <c r="P15" i="16"/>
  <c r="F17" i="16"/>
  <c r="F13" i="16"/>
  <c r="F18" i="16"/>
  <c r="F14" i="16"/>
  <c r="F19" i="16"/>
  <c r="F15" i="16"/>
  <c r="F16" i="16"/>
  <c r="AA19" i="16"/>
  <c r="AA15" i="16"/>
  <c r="AA16" i="16"/>
  <c r="AA17" i="16"/>
  <c r="AA13" i="16"/>
  <c r="AA18" i="16"/>
  <c r="AA14" i="16"/>
  <c r="R17" i="16"/>
  <c r="R13" i="16"/>
  <c r="R18" i="16"/>
  <c r="R14" i="16"/>
  <c r="R19" i="16"/>
  <c r="R15" i="16"/>
  <c r="R16" i="16"/>
  <c r="D16" i="16"/>
  <c r="D17" i="16"/>
  <c r="D13" i="16"/>
  <c r="AM28" i="16"/>
  <c r="D18" i="16"/>
  <c r="D14" i="16"/>
  <c r="D19" i="16"/>
  <c r="D15" i="16"/>
  <c r="AK18" i="16"/>
  <c r="AK14" i="16"/>
  <c r="AK19" i="16"/>
  <c r="AK15" i="16"/>
  <c r="AK16" i="16"/>
  <c r="AK17" i="16"/>
  <c r="AK13" i="16"/>
  <c r="O19" i="16"/>
  <c r="O15" i="16"/>
  <c r="O16" i="16"/>
  <c r="O17" i="16"/>
  <c r="O13" i="16"/>
  <c r="O18" i="16"/>
  <c r="O14" i="16"/>
  <c r="X17" i="16"/>
  <c r="X13" i="16"/>
  <c r="X18" i="16"/>
  <c r="X14" i="16"/>
  <c r="X19" i="16"/>
  <c r="X15" i="16"/>
  <c r="X16" i="16"/>
  <c r="AD17" i="16"/>
  <c r="AD13" i="16"/>
  <c r="AD18" i="16"/>
  <c r="AD14" i="16"/>
  <c r="AD19" i="16"/>
  <c r="AD15" i="16"/>
  <c r="AD16" i="16"/>
  <c r="Y18" i="16"/>
  <c r="Y14" i="16"/>
  <c r="Y19" i="16"/>
  <c r="Y15" i="16"/>
  <c r="Y16" i="16"/>
  <c r="Y17" i="16"/>
  <c r="Y13" i="16"/>
  <c r="C19" i="16"/>
  <c r="C15" i="16"/>
  <c r="C16" i="16"/>
  <c r="C17" i="16"/>
  <c r="C13" i="16"/>
  <c r="AM27" i="16"/>
  <c r="C18" i="16"/>
  <c r="C14" i="16"/>
  <c r="L17" i="16"/>
  <c r="L13" i="16"/>
  <c r="L18" i="16"/>
  <c r="L14" i="16"/>
  <c r="L19" i="16"/>
  <c r="L15" i="16"/>
  <c r="L16" i="16"/>
  <c r="D16" i="5"/>
  <c r="D17" i="5"/>
  <c r="D13" i="5"/>
  <c r="AM28" i="5"/>
  <c r="D18" i="5"/>
  <c r="D14" i="5"/>
  <c r="D19" i="5"/>
  <c r="D15" i="5"/>
  <c r="C19" i="5"/>
  <c r="C15" i="5"/>
  <c r="AM27" i="5"/>
  <c r="C16" i="5"/>
  <c r="C18" i="5"/>
  <c r="C17" i="5"/>
  <c r="C13" i="5"/>
  <c r="C14" i="5"/>
  <c r="AM27" i="17"/>
  <c r="AM28" i="17"/>
  <c r="AB24" i="6"/>
  <c r="D13" i="6"/>
  <c r="AM28" i="6"/>
  <c r="C13" i="6"/>
  <c r="AM27" i="6"/>
  <c r="AM27" i="25"/>
  <c r="AD18" i="24"/>
  <c r="AD14" i="24"/>
  <c r="AD17" i="24"/>
  <c r="AD13" i="24"/>
  <c r="AD16" i="24"/>
  <c r="AD19" i="24"/>
  <c r="AD15" i="24"/>
  <c r="AJ16" i="24"/>
  <c r="AJ19" i="24"/>
  <c r="AJ15" i="24"/>
  <c r="AJ18" i="24"/>
  <c r="AJ14" i="24"/>
  <c r="AJ17" i="24"/>
  <c r="AJ13" i="24"/>
  <c r="AA17" i="24"/>
  <c r="AA13" i="24"/>
  <c r="AA16" i="24"/>
  <c r="AA19" i="24"/>
  <c r="AA15" i="24"/>
  <c r="AA18" i="24"/>
  <c r="AA14" i="24"/>
  <c r="AG19" i="24"/>
  <c r="AG15" i="24"/>
  <c r="AG18" i="24"/>
  <c r="AG14" i="24"/>
  <c r="AG17" i="24"/>
  <c r="AG13" i="24"/>
  <c r="AG16" i="24"/>
  <c r="M18" i="13"/>
  <c r="M14" i="13"/>
  <c r="M19" i="13"/>
  <c r="M15" i="13"/>
  <c r="M16" i="13"/>
  <c r="M17" i="13"/>
  <c r="M13" i="13"/>
  <c r="P16" i="13"/>
  <c r="P17" i="13"/>
  <c r="P13" i="13"/>
  <c r="P18" i="13"/>
  <c r="P14" i="13"/>
  <c r="P19" i="13"/>
  <c r="P15" i="13"/>
  <c r="AE18" i="13"/>
  <c r="AE14" i="13"/>
  <c r="AE19" i="13"/>
  <c r="AE15" i="13"/>
  <c r="AE16" i="13"/>
  <c r="AE17" i="13"/>
  <c r="AE13" i="13"/>
  <c r="O19" i="13"/>
  <c r="O15" i="13"/>
  <c r="O16" i="13"/>
  <c r="O17" i="13"/>
  <c r="O13" i="13"/>
  <c r="O18" i="13"/>
  <c r="O14" i="13"/>
  <c r="AD17" i="13"/>
  <c r="AD13" i="13"/>
  <c r="AD18" i="13"/>
  <c r="AD14" i="13"/>
  <c r="AD19" i="13"/>
  <c r="AD15" i="13"/>
  <c r="AD16" i="13"/>
  <c r="L17" i="13"/>
  <c r="L13" i="13"/>
  <c r="L18" i="13"/>
  <c r="L14" i="13"/>
  <c r="L19" i="13"/>
  <c r="L15" i="13"/>
  <c r="L16" i="13"/>
  <c r="Y18" i="13"/>
  <c r="Y14" i="13"/>
  <c r="Y19" i="13"/>
  <c r="Y15" i="13"/>
  <c r="Y16" i="13"/>
  <c r="Y17" i="13"/>
  <c r="Y13" i="13"/>
  <c r="AB16" i="13"/>
  <c r="AB17" i="13"/>
  <c r="AB13" i="13"/>
  <c r="AB18" i="13"/>
  <c r="AB14" i="13"/>
  <c r="AB19" i="13"/>
  <c r="AB15" i="13"/>
  <c r="J16" i="13"/>
  <c r="J17" i="13"/>
  <c r="J13" i="13"/>
  <c r="J18" i="13"/>
  <c r="J14" i="13"/>
  <c r="J19" i="13"/>
  <c r="J15" i="13"/>
  <c r="AA19" i="13"/>
  <c r="AA15" i="13"/>
  <c r="AA16" i="13"/>
  <c r="AA17" i="13"/>
  <c r="AA13" i="13"/>
  <c r="AA18" i="13"/>
  <c r="AA14" i="13"/>
  <c r="I19" i="13"/>
  <c r="I15" i="13"/>
  <c r="I16" i="13"/>
  <c r="I17" i="13"/>
  <c r="I13" i="13"/>
  <c r="I18" i="13"/>
  <c r="I14" i="13"/>
  <c r="X17" i="13"/>
  <c r="X13" i="13"/>
  <c r="X18" i="13"/>
  <c r="X14" i="13"/>
  <c r="X19" i="13"/>
  <c r="X15" i="13"/>
  <c r="X16" i="13"/>
  <c r="AK18" i="13"/>
  <c r="AK14" i="13"/>
  <c r="AK19" i="13"/>
  <c r="AK15" i="13"/>
  <c r="AK16" i="13"/>
  <c r="AK17" i="13"/>
  <c r="AK13" i="13"/>
  <c r="G18" i="13"/>
  <c r="G14" i="13"/>
  <c r="G19" i="13"/>
  <c r="G15" i="13"/>
  <c r="G16" i="13"/>
  <c r="G17" i="13"/>
  <c r="G13" i="13"/>
  <c r="AH16" i="13"/>
  <c r="AH17" i="13"/>
  <c r="AH13" i="13"/>
  <c r="AH18" i="13"/>
  <c r="AH14" i="13"/>
  <c r="AH19" i="13"/>
  <c r="AH15" i="13"/>
  <c r="F17" i="13"/>
  <c r="F13" i="13"/>
  <c r="F18" i="13"/>
  <c r="F14" i="13"/>
  <c r="F19" i="13"/>
  <c r="F15" i="13"/>
  <c r="F16" i="13"/>
  <c r="U19" i="13"/>
  <c r="U15" i="13"/>
  <c r="U16" i="13"/>
  <c r="U17" i="13"/>
  <c r="U13" i="13"/>
  <c r="U18" i="13"/>
  <c r="U14" i="13"/>
  <c r="AJ17" i="13"/>
  <c r="AJ13" i="13"/>
  <c r="AJ18" i="13"/>
  <c r="AJ14" i="13"/>
  <c r="AJ19" i="13"/>
  <c r="AJ15" i="13"/>
  <c r="AJ16" i="13"/>
  <c r="D16" i="13"/>
  <c r="D17" i="13"/>
  <c r="D13" i="13"/>
  <c r="AM28" i="13"/>
  <c r="D18" i="13"/>
  <c r="D14" i="13"/>
  <c r="D19" i="13"/>
  <c r="D15" i="13"/>
  <c r="S18" i="13"/>
  <c r="S14" i="13"/>
  <c r="S19" i="13"/>
  <c r="S15" i="13"/>
  <c r="S16" i="13"/>
  <c r="S17" i="13"/>
  <c r="S13" i="13"/>
  <c r="C19" i="13"/>
  <c r="C15" i="13"/>
  <c r="C16" i="13"/>
  <c r="C17" i="13"/>
  <c r="C13" i="13"/>
  <c r="AM27" i="13"/>
  <c r="C18" i="13"/>
  <c r="C14" i="13"/>
  <c r="R17" i="13"/>
  <c r="R13" i="13"/>
  <c r="R18" i="13"/>
  <c r="R14" i="13"/>
  <c r="R19" i="13"/>
  <c r="R15" i="13"/>
  <c r="R16" i="13"/>
  <c r="AG19" i="13"/>
  <c r="AG15" i="13"/>
  <c r="AG16" i="13"/>
  <c r="AG17" i="13"/>
  <c r="AG13" i="13"/>
  <c r="AG18" i="13"/>
  <c r="AG14" i="13"/>
  <c r="V16" i="13"/>
  <c r="V17" i="13"/>
  <c r="V13" i="13"/>
  <c r="V18" i="13"/>
  <c r="V14" i="13"/>
  <c r="V19" i="13"/>
  <c r="V15" i="13"/>
  <c r="M16" i="24"/>
  <c r="M19" i="24"/>
  <c r="M15" i="24"/>
  <c r="M18" i="24"/>
  <c r="M14" i="24"/>
  <c r="M17" i="24"/>
  <c r="M13" i="24"/>
  <c r="AB17" i="24"/>
  <c r="AB13" i="24"/>
  <c r="AB16" i="24"/>
  <c r="AB19" i="24"/>
  <c r="AB15" i="24"/>
  <c r="AB18" i="24"/>
  <c r="AB14" i="24"/>
  <c r="J19" i="24"/>
  <c r="J15" i="24"/>
  <c r="J18" i="24"/>
  <c r="J14" i="24"/>
  <c r="J17" i="24"/>
  <c r="J13" i="24"/>
  <c r="J16" i="24"/>
  <c r="Y16" i="24"/>
  <c r="Y19" i="24"/>
  <c r="Y15" i="24"/>
  <c r="Y18" i="24"/>
  <c r="Y14" i="24"/>
  <c r="Y17" i="24"/>
  <c r="Y13" i="24"/>
  <c r="G18" i="24"/>
  <c r="G14" i="24"/>
  <c r="G17" i="24"/>
  <c r="G13" i="24"/>
  <c r="G16" i="24"/>
  <c r="G19" i="24"/>
  <c r="G15" i="24"/>
  <c r="AH19" i="24"/>
  <c r="AH15" i="24"/>
  <c r="AH18" i="24"/>
  <c r="AH14" i="24"/>
  <c r="AH17" i="24"/>
  <c r="AH13" i="24"/>
  <c r="AH16" i="24"/>
  <c r="AK16" i="24"/>
  <c r="AK19" i="24"/>
  <c r="AK15" i="24"/>
  <c r="AK18" i="24"/>
  <c r="AK14" i="24"/>
  <c r="AK17" i="24"/>
  <c r="AK13" i="24"/>
  <c r="S18" i="24"/>
  <c r="S14" i="24"/>
  <c r="S17" i="24"/>
  <c r="S13" i="24"/>
  <c r="S16" i="24"/>
  <c r="S19" i="24"/>
  <c r="S15" i="24"/>
  <c r="P17" i="24"/>
  <c r="P13" i="24"/>
  <c r="P16" i="24"/>
  <c r="P19" i="24"/>
  <c r="P15" i="24"/>
  <c r="P18" i="24"/>
  <c r="P14" i="24"/>
  <c r="AE18" i="24"/>
  <c r="AE14" i="24"/>
  <c r="AE17" i="24"/>
  <c r="AE13" i="24"/>
  <c r="AE16" i="24"/>
  <c r="AE19" i="24"/>
  <c r="AE15" i="24"/>
  <c r="V19" i="24"/>
  <c r="V15" i="24"/>
  <c r="V18" i="24"/>
  <c r="V14" i="24"/>
  <c r="V17" i="24"/>
  <c r="V13" i="24"/>
  <c r="V16" i="24"/>
  <c r="R19" i="24"/>
  <c r="R15" i="24"/>
  <c r="R18" i="24"/>
  <c r="R14" i="24"/>
  <c r="R17" i="24"/>
  <c r="R13" i="24"/>
  <c r="R16" i="24"/>
  <c r="L17" i="24"/>
  <c r="L13" i="24"/>
  <c r="L16" i="24"/>
  <c r="L19" i="24"/>
  <c r="L15" i="24"/>
  <c r="L18" i="24"/>
  <c r="L14" i="24"/>
  <c r="U16" i="24"/>
  <c r="U19" i="24"/>
  <c r="U15" i="24"/>
  <c r="U18" i="24"/>
  <c r="U14" i="24"/>
  <c r="U17" i="24"/>
  <c r="U13" i="24"/>
  <c r="I16" i="24"/>
  <c r="I19" i="24"/>
  <c r="I15" i="24"/>
  <c r="I18" i="24"/>
  <c r="I14" i="24"/>
  <c r="I17" i="24"/>
  <c r="I13" i="24"/>
  <c r="O18" i="24"/>
  <c r="O14" i="24"/>
  <c r="O17" i="24"/>
  <c r="O13" i="24"/>
  <c r="O16" i="24"/>
  <c r="O19" i="24"/>
  <c r="O15" i="24"/>
  <c r="F19" i="24"/>
  <c r="F15" i="24"/>
  <c r="F18" i="24"/>
  <c r="F14" i="24"/>
  <c r="F17" i="24"/>
  <c r="F13" i="24"/>
  <c r="F16" i="24"/>
  <c r="C18" i="24"/>
  <c r="AM27" i="24"/>
  <c r="C19" i="24"/>
  <c r="C15" i="24"/>
  <c r="C13" i="24"/>
  <c r="C17" i="24"/>
  <c r="C16" i="24"/>
  <c r="C14" i="24"/>
  <c r="D16" i="24"/>
  <c r="D13" i="24"/>
  <c r="AM28" i="24"/>
  <c r="D18" i="24"/>
  <c r="D14" i="24"/>
  <c r="D19" i="24"/>
  <c r="D15" i="24"/>
  <c r="I14" i="4"/>
  <c r="I13" i="4"/>
  <c r="D14" i="4"/>
  <c r="D18" i="4"/>
  <c r="D15" i="4"/>
  <c r="D16" i="4"/>
  <c r="D13" i="4"/>
  <c r="AA26" i="21"/>
  <c r="C17" i="14"/>
  <c r="D18" i="14"/>
  <c r="D24" i="14" s="1"/>
  <c r="C14" i="14"/>
  <c r="C19" i="14"/>
  <c r="C16" i="14"/>
  <c r="C15" i="14"/>
  <c r="AN17" i="15"/>
  <c r="D17" i="27" s="1"/>
  <c r="I23" i="6" l="1"/>
  <c r="AA23" i="6"/>
  <c r="O23" i="6"/>
  <c r="U23" i="16"/>
  <c r="C23" i="14"/>
  <c r="G24" i="14"/>
  <c r="U23" i="14"/>
  <c r="L23" i="14"/>
  <c r="L25" i="14" s="1"/>
  <c r="N23" i="14" s="1"/>
  <c r="X23" i="6"/>
  <c r="AE24" i="14"/>
  <c r="AN25" i="19"/>
  <c r="AO25" i="19" s="1"/>
  <c r="K20" i="4" s="1"/>
  <c r="AO24" i="19"/>
  <c r="AG23" i="6"/>
  <c r="Y24" i="14"/>
  <c r="X25" i="14" s="1"/>
  <c r="Z23" i="14" s="1"/>
  <c r="U23" i="6"/>
  <c r="F23" i="6"/>
  <c r="R23" i="14"/>
  <c r="AD23" i="6"/>
  <c r="AD23" i="14"/>
  <c r="L23" i="6"/>
  <c r="C23" i="6"/>
  <c r="J24" i="14"/>
  <c r="AJ23" i="16"/>
  <c r="R23" i="6"/>
  <c r="P24" i="14"/>
  <c r="O25" i="14" s="1"/>
  <c r="Q23" i="14" s="1"/>
  <c r="F23" i="14"/>
  <c r="AJ23" i="14"/>
  <c r="AJ23" i="6"/>
  <c r="AB24" i="14"/>
  <c r="AA25" i="14" s="1"/>
  <c r="AC23" i="14" s="1"/>
  <c r="AG23" i="14"/>
  <c r="S24" i="6"/>
  <c r="AG23" i="16"/>
  <c r="AK24" i="14"/>
  <c r="AJ25" i="14" s="1"/>
  <c r="AH24" i="14"/>
  <c r="I23" i="14"/>
  <c r="AK24" i="25"/>
  <c r="AJ23" i="25"/>
  <c r="AN18" i="25"/>
  <c r="Q18" i="4" s="1"/>
  <c r="AN13" i="25"/>
  <c r="Q13" i="4" s="1"/>
  <c r="AD23" i="25"/>
  <c r="AM15" i="25"/>
  <c r="P15" i="4" s="1"/>
  <c r="AM17" i="25"/>
  <c r="AG23" i="25"/>
  <c r="AN15" i="25"/>
  <c r="Q15" i="4" s="1"/>
  <c r="AN17" i="25"/>
  <c r="X23" i="25"/>
  <c r="AM19" i="25"/>
  <c r="AM14" i="25"/>
  <c r="AM13" i="25"/>
  <c r="U23" i="25"/>
  <c r="O23" i="25"/>
  <c r="AN19" i="25"/>
  <c r="Q19" i="4" s="1"/>
  <c r="C23" i="25"/>
  <c r="AM16" i="25"/>
  <c r="AO16" i="25" s="1"/>
  <c r="O16" i="4" s="1"/>
  <c r="AM18" i="25"/>
  <c r="R23" i="25"/>
  <c r="AA23" i="25"/>
  <c r="G24" i="25"/>
  <c r="P24" i="25"/>
  <c r="M24" i="25"/>
  <c r="S24" i="25"/>
  <c r="D24" i="25"/>
  <c r="Y24" i="25"/>
  <c r="AB24" i="25"/>
  <c r="X23" i="24"/>
  <c r="AG25" i="16"/>
  <c r="AI23" i="16" s="1"/>
  <c r="J24" i="16"/>
  <c r="I25" i="16" s="1"/>
  <c r="K23" i="16" s="1"/>
  <c r="AB24" i="13"/>
  <c r="AM17" i="16"/>
  <c r="X23" i="16"/>
  <c r="F23" i="16"/>
  <c r="F25" i="16" s="1"/>
  <c r="H23" i="16" s="1"/>
  <c r="L23" i="24"/>
  <c r="V24" i="16"/>
  <c r="U25" i="16" s="1"/>
  <c r="W23" i="16" s="1"/>
  <c r="L18" i="4"/>
  <c r="L16" i="4"/>
  <c r="M16" i="4"/>
  <c r="M18" i="4"/>
  <c r="AD25" i="19"/>
  <c r="AF23" i="19" s="1"/>
  <c r="L15" i="4"/>
  <c r="M15" i="4"/>
  <c r="L13" i="4"/>
  <c r="L19" i="4"/>
  <c r="M13" i="4"/>
  <c r="L14" i="4"/>
  <c r="L17" i="4"/>
  <c r="M17" i="4"/>
  <c r="M14" i="4"/>
  <c r="AH24" i="24"/>
  <c r="AM18" i="16"/>
  <c r="AM16" i="16"/>
  <c r="AD23" i="16"/>
  <c r="AK24" i="16"/>
  <c r="D24" i="16"/>
  <c r="AN19" i="16"/>
  <c r="AN13" i="16"/>
  <c r="AA23" i="16"/>
  <c r="AM15" i="16"/>
  <c r="AN14" i="16"/>
  <c r="AN17" i="16"/>
  <c r="R23" i="16"/>
  <c r="P24" i="16"/>
  <c r="L23" i="16"/>
  <c r="AM13" i="16"/>
  <c r="AM19" i="16"/>
  <c r="C23" i="16"/>
  <c r="AN18" i="16"/>
  <c r="AN16" i="16"/>
  <c r="AM14" i="16"/>
  <c r="Y24" i="16"/>
  <c r="X25" i="16" s="1"/>
  <c r="Z23" i="16" s="1"/>
  <c r="O23" i="16"/>
  <c r="AN15" i="16"/>
  <c r="M24" i="16"/>
  <c r="AM16" i="5"/>
  <c r="R16" i="27" s="1"/>
  <c r="G24" i="5"/>
  <c r="AJ23" i="5"/>
  <c r="AM18" i="5"/>
  <c r="R18" i="27" s="1"/>
  <c r="U23" i="5"/>
  <c r="AM14" i="5"/>
  <c r="R14" i="27" s="1"/>
  <c r="AH24" i="5"/>
  <c r="X23" i="5"/>
  <c r="V24" i="5"/>
  <c r="U25" i="5" s="1"/>
  <c r="W23" i="5" s="1"/>
  <c r="AB24" i="5"/>
  <c r="AN14" i="5"/>
  <c r="S14" i="27" s="1"/>
  <c r="AN17" i="5"/>
  <c r="S17" i="27" s="1"/>
  <c r="L23" i="5"/>
  <c r="AG23" i="5"/>
  <c r="AN13" i="5"/>
  <c r="S13" i="27" s="1"/>
  <c r="AM13" i="5"/>
  <c r="R13" i="27" s="1"/>
  <c r="Y24" i="5"/>
  <c r="AN18" i="5"/>
  <c r="S18" i="27" s="1"/>
  <c r="AN16" i="5"/>
  <c r="S16" i="27" s="1"/>
  <c r="S24" i="5"/>
  <c r="AM19" i="5"/>
  <c r="R19" i="27" s="1"/>
  <c r="C23" i="5"/>
  <c r="D24" i="5"/>
  <c r="AN19" i="5"/>
  <c r="S19" i="27" s="1"/>
  <c r="AM17" i="5"/>
  <c r="R17" i="27" s="1"/>
  <c r="AM15" i="5"/>
  <c r="R15" i="27" s="1"/>
  <c r="O23" i="5"/>
  <c r="M24" i="5"/>
  <c r="F23" i="5"/>
  <c r="AD23" i="5"/>
  <c r="AE24" i="5"/>
  <c r="I23" i="5"/>
  <c r="AK24" i="5"/>
  <c r="AN15" i="5"/>
  <c r="S15" i="27" s="1"/>
  <c r="R23" i="5"/>
  <c r="J24" i="5"/>
  <c r="P24" i="5"/>
  <c r="AA23" i="5"/>
  <c r="U18" i="4"/>
  <c r="U16" i="4"/>
  <c r="T18" i="4"/>
  <c r="T16" i="4"/>
  <c r="U15" i="4"/>
  <c r="T15" i="4"/>
  <c r="L25" i="17"/>
  <c r="N23" i="17" s="1"/>
  <c r="U19" i="4"/>
  <c r="U13" i="4"/>
  <c r="T13" i="4"/>
  <c r="T19" i="4"/>
  <c r="U14" i="4"/>
  <c r="U17" i="4"/>
  <c r="T14" i="4"/>
  <c r="T17" i="4"/>
  <c r="R25" i="6"/>
  <c r="T23" i="6" s="1"/>
  <c r="AN15" i="6"/>
  <c r="P15" i="27" s="1"/>
  <c r="P24" i="6"/>
  <c r="J24" i="6"/>
  <c r="AE24" i="6"/>
  <c r="V24" i="6"/>
  <c r="G24" i="6"/>
  <c r="AN18" i="6"/>
  <c r="P18" i="27" s="1"/>
  <c r="AN16" i="6"/>
  <c r="P16" i="27" s="1"/>
  <c r="AH24" i="6"/>
  <c r="AM18" i="6"/>
  <c r="O18" i="27" s="1"/>
  <c r="AM16" i="6"/>
  <c r="O16" i="27" s="1"/>
  <c r="D24" i="6"/>
  <c r="AN19" i="6"/>
  <c r="P19" i="27" s="1"/>
  <c r="AN13" i="6"/>
  <c r="P13" i="27" s="1"/>
  <c r="AM15" i="6"/>
  <c r="O15" i="27" s="1"/>
  <c r="AN14" i="6"/>
  <c r="P14" i="27" s="1"/>
  <c r="AN17" i="6"/>
  <c r="P17" i="27" s="1"/>
  <c r="AK24" i="6"/>
  <c r="AM13" i="6"/>
  <c r="O13" i="27" s="1"/>
  <c r="AM19" i="6"/>
  <c r="O19" i="27" s="1"/>
  <c r="AM14" i="6"/>
  <c r="O14" i="27" s="1"/>
  <c r="AM17" i="6"/>
  <c r="O17" i="27" s="1"/>
  <c r="Y24" i="6"/>
  <c r="M24" i="6"/>
  <c r="Q17" i="4"/>
  <c r="Q14" i="4"/>
  <c r="Q16" i="4"/>
  <c r="F23" i="24"/>
  <c r="U23" i="24"/>
  <c r="AG23" i="24"/>
  <c r="AG25" i="24" s="1"/>
  <c r="AI23" i="24" s="1"/>
  <c r="AA23" i="24"/>
  <c r="AD23" i="24"/>
  <c r="AJ23" i="24"/>
  <c r="AM18" i="13"/>
  <c r="L18" i="27" s="1"/>
  <c r="AM16" i="13"/>
  <c r="L16" i="27" s="1"/>
  <c r="AN14" i="13"/>
  <c r="M14" i="27" s="1"/>
  <c r="AN17" i="13"/>
  <c r="M17" i="27" s="1"/>
  <c r="AJ23" i="13"/>
  <c r="AH24" i="13"/>
  <c r="AA23" i="13"/>
  <c r="L23" i="13"/>
  <c r="AM15" i="13"/>
  <c r="L15" i="27" s="1"/>
  <c r="AN18" i="13"/>
  <c r="M18" i="27" s="1"/>
  <c r="AN16" i="13"/>
  <c r="M16" i="27" s="1"/>
  <c r="AK24" i="13"/>
  <c r="I23" i="13"/>
  <c r="M24" i="13"/>
  <c r="R23" i="13"/>
  <c r="AM13" i="13"/>
  <c r="L13" i="27" s="1"/>
  <c r="AM19" i="13"/>
  <c r="L19" i="27" s="1"/>
  <c r="C23" i="13"/>
  <c r="AN15" i="13"/>
  <c r="M15" i="27" s="1"/>
  <c r="F23" i="13"/>
  <c r="G24" i="13"/>
  <c r="X23" i="13"/>
  <c r="J24" i="13"/>
  <c r="O23" i="13"/>
  <c r="V24" i="13"/>
  <c r="AG23" i="13"/>
  <c r="AM14" i="13"/>
  <c r="L14" i="27" s="1"/>
  <c r="AM17" i="13"/>
  <c r="L17" i="27" s="1"/>
  <c r="S24" i="13"/>
  <c r="D24" i="13"/>
  <c r="AN19" i="13"/>
  <c r="M19" i="27" s="1"/>
  <c r="AN13" i="13"/>
  <c r="M13" i="27" s="1"/>
  <c r="U23" i="13"/>
  <c r="Y24" i="13"/>
  <c r="AD23" i="13"/>
  <c r="AE24" i="13"/>
  <c r="P24" i="13"/>
  <c r="C23" i="24"/>
  <c r="AM13" i="24"/>
  <c r="I13" i="27" s="1"/>
  <c r="AB24" i="24"/>
  <c r="V24" i="24"/>
  <c r="AM18" i="24"/>
  <c r="I18" i="27" s="1"/>
  <c r="AN17" i="24"/>
  <c r="J17" i="27" s="1"/>
  <c r="D24" i="24"/>
  <c r="AM15" i="24"/>
  <c r="I15" i="27" s="1"/>
  <c r="AM14" i="24"/>
  <c r="I14" i="27" s="1"/>
  <c r="R23" i="24"/>
  <c r="AM16" i="24"/>
  <c r="I16" i="27" s="1"/>
  <c r="O23" i="24"/>
  <c r="P24" i="24"/>
  <c r="AM19" i="24"/>
  <c r="I19" i="27" s="1"/>
  <c r="I23" i="24"/>
  <c r="J24" i="24"/>
  <c r="AN19" i="24"/>
  <c r="J19" i="27" s="1"/>
  <c r="AK24" i="24"/>
  <c r="Y24" i="24"/>
  <c r="M24" i="24"/>
  <c r="AN14" i="24"/>
  <c r="J14" i="27" s="1"/>
  <c r="AN13" i="24"/>
  <c r="J13" i="27" s="1"/>
  <c r="G24" i="24"/>
  <c r="AM17" i="24"/>
  <c r="I17" i="27" s="1"/>
  <c r="AN16" i="24"/>
  <c r="J16" i="27" s="1"/>
  <c r="AE24" i="24"/>
  <c r="S24" i="24"/>
  <c r="AN15" i="24"/>
  <c r="J15" i="27" s="1"/>
  <c r="AN18" i="24"/>
  <c r="J18" i="27" s="1"/>
  <c r="I15" i="4"/>
  <c r="I18" i="4"/>
  <c r="H17" i="4"/>
  <c r="H20" i="4" s="1"/>
  <c r="I19" i="4"/>
  <c r="I16" i="4"/>
  <c r="E13" i="4"/>
  <c r="E18" i="4"/>
  <c r="E16" i="4"/>
  <c r="E19" i="4"/>
  <c r="E14" i="4"/>
  <c r="E15" i="4"/>
  <c r="D17" i="4"/>
  <c r="AM17" i="14"/>
  <c r="F17" i="27" s="1"/>
  <c r="AJ25" i="24" l="1"/>
  <c r="AL23" i="24" s="1"/>
  <c r="AJ25" i="16"/>
  <c r="AL23" i="16" s="1"/>
  <c r="AN24" i="14"/>
  <c r="P16" i="4"/>
  <c r="F25" i="14"/>
  <c r="H23" i="14" s="1"/>
  <c r="AD25" i="6"/>
  <c r="AF23" i="6" s="1"/>
  <c r="AO15" i="25"/>
  <c r="O15" i="4" s="1"/>
  <c r="R25" i="14"/>
  <c r="T23" i="14" s="1"/>
  <c r="C25" i="14"/>
  <c r="E23" i="14" s="1"/>
  <c r="AM23" i="14"/>
  <c r="AM25" i="14" s="1"/>
  <c r="AG25" i="14"/>
  <c r="AI23" i="14"/>
  <c r="X25" i="24"/>
  <c r="Z23" i="24" s="1"/>
  <c r="R20" i="27"/>
  <c r="Q21" i="27" s="1"/>
  <c r="AO18" i="25"/>
  <c r="O18" i="4" s="1"/>
  <c r="K23" i="14"/>
  <c r="I25" i="14"/>
  <c r="AL23" i="14"/>
  <c r="AD25" i="14"/>
  <c r="AF23" i="14" s="1"/>
  <c r="U25" i="14"/>
  <c r="W23" i="14" s="1"/>
  <c r="U25" i="24"/>
  <c r="W23" i="24" s="1"/>
  <c r="P19" i="4"/>
  <c r="AO19" i="25"/>
  <c r="O19" i="4" s="1"/>
  <c r="P17" i="4"/>
  <c r="AO17" i="25"/>
  <c r="O17" i="4" s="1"/>
  <c r="AM23" i="25"/>
  <c r="P13" i="4"/>
  <c r="AO13" i="25"/>
  <c r="O13" i="4" s="1"/>
  <c r="P18" i="4"/>
  <c r="AN24" i="25"/>
  <c r="P14" i="4"/>
  <c r="AO14" i="25"/>
  <c r="O14" i="4" s="1"/>
  <c r="J20" i="27"/>
  <c r="I20" i="4"/>
  <c r="S20" i="27"/>
  <c r="AA25" i="24"/>
  <c r="AC23" i="24" s="1"/>
  <c r="M20" i="27"/>
  <c r="L20" i="27"/>
  <c r="Q20" i="4"/>
  <c r="P20" i="27"/>
  <c r="O20" i="27"/>
  <c r="E20" i="4"/>
  <c r="L25" i="24"/>
  <c r="N23" i="24" s="1"/>
  <c r="I20" i="27"/>
  <c r="H21" i="27" s="1"/>
  <c r="T20" i="4"/>
  <c r="U20" i="4"/>
  <c r="AJ25" i="5"/>
  <c r="AL23" i="5" s="1"/>
  <c r="F25" i="19"/>
  <c r="H23" i="19" s="1"/>
  <c r="C25" i="19"/>
  <c r="E23" i="19" s="1"/>
  <c r="U25" i="19"/>
  <c r="W23" i="19" s="1"/>
  <c r="X25" i="19"/>
  <c r="Z23" i="19" s="1"/>
  <c r="I25" i="19"/>
  <c r="K23" i="19" s="1"/>
  <c r="L25" i="19"/>
  <c r="N23" i="19" s="1"/>
  <c r="AJ25" i="19"/>
  <c r="AL23" i="19" s="1"/>
  <c r="AG25" i="19"/>
  <c r="AI23" i="19" s="1"/>
  <c r="R25" i="19"/>
  <c r="T23" i="19" s="1"/>
  <c r="AA25" i="19"/>
  <c r="AC23" i="19" s="1"/>
  <c r="O25" i="19"/>
  <c r="Q23" i="19" s="1"/>
  <c r="F25" i="24"/>
  <c r="H23" i="24" s="1"/>
  <c r="M20" i="4"/>
  <c r="L20" i="4"/>
  <c r="O25" i="16"/>
  <c r="Q23" i="16" s="1"/>
  <c r="R25" i="16"/>
  <c r="T23" i="16" s="1"/>
  <c r="AA25" i="16"/>
  <c r="AC23" i="16" s="1"/>
  <c r="AD25" i="16"/>
  <c r="AF23" i="16" s="1"/>
  <c r="L25" i="16"/>
  <c r="N23" i="16" s="1"/>
  <c r="C25" i="16"/>
  <c r="E23" i="16" s="1"/>
  <c r="AM23" i="16"/>
  <c r="AN24" i="16"/>
  <c r="I25" i="5"/>
  <c r="K23" i="5" s="1"/>
  <c r="AG25" i="5"/>
  <c r="AI23" i="5" s="1"/>
  <c r="F25" i="5"/>
  <c r="H23" i="5" s="1"/>
  <c r="R25" i="5"/>
  <c r="T23" i="5" s="1"/>
  <c r="O25" i="5"/>
  <c r="Q23" i="5" s="1"/>
  <c r="AN24" i="5"/>
  <c r="L25" i="5"/>
  <c r="N23" i="5" s="1"/>
  <c r="AA25" i="5"/>
  <c r="AC23" i="5" s="1"/>
  <c r="AD25" i="5"/>
  <c r="AF23" i="5" s="1"/>
  <c r="C25" i="5"/>
  <c r="E23" i="5" s="1"/>
  <c r="AM23" i="5"/>
  <c r="X25" i="5"/>
  <c r="Z23" i="5" s="1"/>
  <c r="O25" i="17"/>
  <c r="Q23" i="17" s="1"/>
  <c r="F25" i="17"/>
  <c r="H23" i="17" s="1"/>
  <c r="AJ25" i="17"/>
  <c r="AL23" i="17" s="1"/>
  <c r="U25" i="17"/>
  <c r="W23" i="17" s="1"/>
  <c r="R25" i="17"/>
  <c r="T23" i="17" s="1"/>
  <c r="X25" i="17"/>
  <c r="Z23" i="17" s="1"/>
  <c r="C25" i="17"/>
  <c r="E23" i="17" s="1"/>
  <c r="AA25" i="17"/>
  <c r="AC23" i="17" s="1"/>
  <c r="AG25" i="17"/>
  <c r="AI23" i="17" s="1"/>
  <c r="I25" i="17"/>
  <c r="K23" i="17" s="1"/>
  <c r="AD25" i="17"/>
  <c r="AF23" i="17" s="1"/>
  <c r="AA25" i="6"/>
  <c r="AC23" i="6" s="1"/>
  <c r="F25" i="6"/>
  <c r="H23" i="6" s="1"/>
  <c r="O25" i="6"/>
  <c r="Q23" i="6" s="1"/>
  <c r="I25" i="6"/>
  <c r="K23" i="6" s="1"/>
  <c r="C25" i="6"/>
  <c r="E23" i="6" s="1"/>
  <c r="AM23" i="6"/>
  <c r="X25" i="6"/>
  <c r="Z23" i="6" s="1"/>
  <c r="AN24" i="6"/>
  <c r="U25" i="6"/>
  <c r="W23" i="6" s="1"/>
  <c r="AG25" i="6"/>
  <c r="AI23" i="6" s="1"/>
  <c r="AJ25" i="6"/>
  <c r="AL23" i="6" s="1"/>
  <c r="L25" i="6"/>
  <c r="N23" i="6" s="1"/>
  <c r="L25" i="25"/>
  <c r="N23" i="25" s="1"/>
  <c r="O25" i="25"/>
  <c r="Q23" i="25" s="1"/>
  <c r="X25" i="25"/>
  <c r="Z23" i="25" s="1"/>
  <c r="U25" i="25"/>
  <c r="W23" i="25" s="1"/>
  <c r="AG25" i="25"/>
  <c r="AI23" i="25" s="1"/>
  <c r="AJ25" i="25"/>
  <c r="AL23" i="25" s="1"/>
  <c r="F25" i="25"/>
  <c r="H23" i="25" s="1"/>
  <c r="R25" i="25"/>
  <c r="T23" i="25" s="1"/>
  <c r="AA25" i="25"/>
  <c r="AC23" i="25" s="1"/>
  <c r="AD25" i="25"/>
  <c r="AF23" i="25" s="1"/>
  <c r="I25" i="25"/>
  <c r="K23" i="25" s="1"/>
  <c r="C25" i="25"/>
  <c r="E23" i="25" s="1"/>
  <c r="U25" i="13"/>
  <c r="W23" i="13" s="1"/>
  <c r="I25" i="13"/>
  <c r="K23" i="13" s="1"/>
  <c r="AJ25" i="13"/>
  <c r="AL23" i="13" s="1"/>
  <c r="O25" i="13"/>
  <c r="Q23" i="13" s="1"/>
  <c r="F25" i="13"/>
  <c r="H23" i="13" s="1"/>
  <c r="L25" i="13"/>
  <c r="N23" i="13" s="1"/>
  <c r="AD25" i="13"/>
  <c r="AF23" i="13" s="1"/>
  <c r="R25" i="13"/>
  <c r="T23" i="13" s="1"/>
  <c r="AA25" i="13"/>
  <c r="AC23" i="13" s="1"/>
  <c r="AN24" i="13"/>
  <c r="AG25" i="13"/>
  <c r="AI23" i="13" s="1"/>
  <c r="X25" i="13"/>
  <c r="Z23" i="13" s="1"/>
  <c r="C25" i="13"/>
  <c r="E23" i="13" s="1"/>
  <c r="AM23" i="13"/>
  <c r="AM23" i="24"/>
  <c r="I25" i="24"/>
  <c r="K23" i="24" s="1"/>
  <c r="O25" i="24"/>
  <c r="Q23" i="24" s="1"/>
  <c r="AD25" i="24"/>
  <c r="AF23" i="24" s="1"/>
  <c r="R25" i="24"/>
  <c r="T23" i="24" s="1"/>
  <c r="AN24" i="24"/>
  <c r="C25" i="24"/>
  <c r="E23" i="24" s="1"/>
  <c r="D19" i="4"/>
  <c r="D20" i="4" s="1"/>
  <c r="B13" i="4"/>
  <c r="B20" i="4" s="1"/>
  <c r="AO23" i="6" l="1"/>
  <c r="AO23" i="16"/>
  <c r="AO25" i="16" s="1"/>
  <c r="AO23" i="14"/>
  <c r="AO25" i="14" s="1"/>
  <c r="AM25" i="16"/>
  <c r="P20" i="4"/>
  <c r="AN25" i="25"/>
  <c r="AO24" i="25"/>
  <c r="AM25" i="25"/>
  <c r="AO23" i="25"/>
  <c r="AP23" i="17"/>
  <c r="AP25" i="17" s="1"/>
  <c r="R21" i="4"/>
  <c r="N21" i="27"/>
  <c r="AP23" i="19"/>
  <c r="AP25" i="19" s="1"/>
  <c r="K21" i="27"/>
  <c r="J21" i="4"/>
  <c r="N21" i="4"/>
  <c r="AM25" i="5"/>
  <c r="AO23" i="5"/>
  <c r="AO25" i="5" s="1"/>
  <c r="AM25" i="6"/>
  <c r="AO25" i="6"/>
  <c r="AP23" i="25"/>
  <c r="AP25" i="25" s="1"/>
  <c r="AO23" i="13"/>
  <c r="AO25" i="13" s="1"/>
  <c r="AM25" i="13"/>
  <c r="AO23" i="24"/>
  <c r="AO25" i="24" s="1"/>
  <c r="AM25" i="24"/>
  <c r="AO25" i="25" l="1"/>
  <c r="O20" i="4" s="1"/>
  <c r="AM34" i="15"/>
  <c r="C18" i="15"/>
  <c r="AO19" i="15"/>
  <c r="AO18" i="15"/>
  <c r="AO16" i="15"/>
  <c r="C16" i="15"/>
  <c r="AO15" i="15"/>
  <c r="C14" i="15"/>
  <c r="F28" i="15" l="1"/>
  <c r="X28" i="15"/>
  <c r="C28" i="15"/>
  <c r="U28" i="15"/>
  <c r="AJ28" i="15"/>
  <c r="L28" i="15"/>
  <c r="AG28" i="15"/>
  <c r="I28" i="15"/>
  <c r="AD28" i="15"/>
  <c r="R28" i="15"/>
  <c r="AA28" i="15"/>
  <c r="O28" i="15"/>
  <c r="X13" i="15"/>
  <c r="X16" i="15"/>
  <c r="X19" i="15"/>
  <c r="X15" i="15"/>
  <c r="X18" i="15"/>
  <c r="X14" i="15"/>
  <c r="AD13" i="15"/>
  <c r="AD16" i="15"/>
  <c r="AD19" i="15"/>
  <c r="AD15" i="15"/>
  <c r="AD18" i="15"/>
  <c r="AD14" i="15"/>
  <c r="AA16" i="15"/>
  <c r="AA19" i="15"/>
  <c r="AA15" i="15"/>
  <c r="AA18" i="15"/>
  <c r="AA14" i="15"/>
  <c r="AA13" i="15"/>
  <c r="O13" i="15"/>
  <c r="O16" i="15"/>
  <c r="O19" i="15"/>
  <c r="O15" i="15"/>
  <c r="O18" i="15"/>
  <c r="O14" i="15"/>
  <c r="L16" i="15"/>
  <c r="L19" i="15"/>
  <c r="L15" i="15"/>
  <c r="L18" i="15"/>
  <c r="L14" i="15"/>
  <c r="L13" i="15"/>
  <c r="C19" i="15"/>
  <c r="C15" i="15"/>
  <c r="S13" i="15" l="1"/>
  <c r="R17" i="15"/>
  <c r="R23" i="15" s="1"/>
  <c r="S16" i="15"/>
  <c r="S19" i="15"/>
  <c r="S15" i="15"/>
  <c r="S18" i="15"/>
  <c r="S14" i="15"/>
  <c r="AH16" i="15"/>
  <c r="AH19" i="15"/>
  <c r="AH15" i="15"/>
  <c r="AH18" i="15"/>
  <c r="AH14" i="15"/>
  <c r="AG17" i="15"/>
  <c r="AG23" i="15" s="1"/>
  <c r="AH13" i="15"/>
  <c r="AM28" i="15"/>
  <c r="D15" i="15"/>
  <c r="D13" i="15"/>
  <c r="C17" i="15"/>
  <c r="P16" i="15"/>
  <c r="P19" i="15"/>
  <c r="P15" i="15"/>
  <c r="O17" i="15"/>
  <c r="O23" i="15" s="1"/>
  <c r="P18" i="15"/>
  <c r="P14" i="15"/>
  <c r="P13" i="15"/>
  <c r="AE19" i="15"/>
  <c r="AE15" i="15"/>
  <c r="AE18" i="15"/>
  <c r="AE14" i="15"/>
  <c r="AE13" i="15"/>
  <c r="AE16" i="15"/>
  <c r="AD17" i="15"/>
  <c r="AD23" i="15" s="1"/>
  <c r="M19" i="15"/>
  <c r="M15" i="15"/>
  <c r="M18" i="15"/>
  <c r="M14" i="15"/>
  <c r="M13" i="15"/>
  <c r="L17" i="15"/>
  <c r="M16" i="15"/>
  <c r="AB18" i="15"/>
  <c r="AB14" i="15"/>
  <c r="AA17" i="15"/>
  <c r="AA23" i="15" s="1"/>
  <c r="AB13" i="15"/>
  <c r="AB16" i="15"/>
  <c r="AB19" i="15"/>
  <c r="AB15" i="15"/>
  <c r="J18" i="15"/>
  <c r="J14" i="15"/>
  <c r="J13" i="15"/>
  <c r="I17" i="15"/>
  <c r="I23" i="15" s="1"/>
  <c r="J16" i="15"/>
  <c r="J19" i="15"/>
  <c r="J15" i="15"/>
  <c r="Y13" i="15"/>
  <c r="Y16" i="15"/>
  <c r="X17" i="15"/>
  <c r="X23" i="15" s="1"/>
  <c r="Y19" i="15"/>
  <c r="Y15" i="15"/>
  <c r="Y18" i="15"/>
  <c r="Y14" i="15"/>
  <c r="G13" i="15"/>
  <c r="F17" i="15"/>
  <c r="F23" i="15" s="1"/>
  <c r="G16" i="15"/>
  <c r="G19" i="15"/>
  <c r="G15" i="15"/>
  <c r="G18" i="15"/>
  <c r="G14" i="15"/>
  <c r="AK13" i="15"/>
  <c r="AK16" i="15"/>
  <c r="AK19" i="15"/>
  <c r="AK15" i="15"/>
  <c r="AK18" i="15"/>
  <c r="AK14" i="15"/>
  <c r="AJ17" i="15"/>
  <c r="AJ23" i="15" s="1"/>
  <c r="L23" i="15"/>
  <c r="D19" i="15"/>
  <c r="D16" i="15"/>
  <c r="D18" i="15"/>
  <c r="D14" i="15"/>
  <c r="V19" i="15"/>
  <c r="V16" i="15"/>
  <c r="U16" i="15" s="1"/>
  <c r="AM16" i="15" s="1"/>
  <c r="C16" i="27" s="1"/>
  <c r="V18" i="15"/>
  <c r="U18" i="15" s="1"/>
  <c r="AM18" i="15" s="1"/>
  <c r="C18" i="27" s="1"/>
  <c r="V15" i="15"/>
  <c r="U15" i="15" s="1"/>
  <c r="AM15" i="15" s="1"/>
  <c r="C15" i="27" s="1"/>
  <c r="V13" i="15"/>
  <c r="U13" i="15" s="1"/>
  <c r="AM13" i="15" s="1"/>
  <c r="C13" i="27" s="1"/>
  <c r="V14" i="15"/>
  <c r="U14" i="15" s="1"/>
  <c r="AM14" i="15" s="1"/>
  <c r="C14" i="27" s="1"/>
  <c r="AB24" i="15" l="1"/>
  <c r="D24" i="15"/>
  <c r="Y24" i="15"/>
  <c r="M24" i="15"/>
  <c r="L25" i="15" s="1"/>
  <c r="N23" i="15" s="1"/>
  <c r="G24" i="15"/>
  <c r="F25" i="15" s="1"/>
  <c r="H23" i="15" s="1"/>
  <c r="J24" i="15"/>
  <c r="I25" i="15" s="1"/>
  <c r="K23" i="15" s="1"/>
  <c r="P24" i="15"/>
  <c r="O25" i="15" s="1"/>
  <c r="Q23" i="15" s="1"/>
  <c r="AH24" i="15"/>
  <c r="AG25" i="15" s="1"/>
  <c r="AI23" i="15" s="1"/>
  <c r="S24" i="15"/>
  <c r="R25" i="15" s="1"/>
  <c r="T23" i="15" s="1"/>
  <c r="AK24" i="15"/>
  <c r="AJ25" i="15" s="1"/>
  <c r="AL23" i="15" s="1"/>
  <c r="AE24" i="15"/>
  <c r="C23" i="15"/>
  <c r="AM17" i="15"/>
  <c r="C17" i="27" s="1"/>
  <c r="U19" i="15"/>
  <c r="V24" i="15"/>
  <c r="AD25" i="15"/>
  <c r="AF23" i="15" s="1"/>
  <c r="AA25" i="15"/>
  <c r="AC23" i="15" s="1"/>
  <c r="X25" i="15"/>
  <c r="Z23" i="15" s="1"/>
  <c r="AN13" i="15"/>
  <c r="D13" i="27" s="1"/>
  <c r="AN16" i="15"/>
  <c r="D16" i="27" s="1"/>
  <c r="AN14" i="15"/>
  <c r="D14" i="27" s="1"/>
  <c r="AN15" i="15"/>
  <c r="D15" i="27" s="1"/>
  <c r="AN18" i="15"/>
  <c r="D18" i="27" s="1"/>
  <c r="AN19" i="15"/>
  <c r="D19" i="27" s="1"/>
  <c r="D20" i="27" l="1"/>
  <c r="U23" i="15"/>
  <c r="AM19" i="15"/>
  <c r="C19" i="27" s="1"/>
  <c r="C20" i="27" s="1"/>
  <c r="B21" i="27" s="1"/>
  <c r="AM23" i="15" l="1"/>
  <c r="U25" i="15"/>
  <c r="W23" i="15" s="1"/>
  <c r="AN24" i="15"/>
  <c r="C25" i="15"/>
  <c r="E23" i="15" s="1"/>
  <c r="AM25" i="15" l="1"/>
  <c r="AO23" i="15"/>
  <c r="AO25" i="15" s="1"/>
  <c r="B21" i="4" l="1"/>
  <c r="F21" i="4"/>
  <c r="AN16" i="14" l="1"/>
  <c r="G16" i="27" s="1"/>
  <c r="AN13" i="14"/>
  <c r="G13" i="27" s="1"/>
  <c r="AN14" i="14"/>
  <c r="G14" i="27" s="1"/>
  <c r="AM14" i="14"/>
  <c r="F14" i="27" s="1"/>
  <c r="AM18" i="14"/>
  <c r="F18" i="27" s="1"/>
  <c r="AN15" i="14"/>
  <c r="G15" i="27" s="1"/>
  <c r="AN19" i="14"/>
  <c r="G19" i="27" s="1"/>
  <c r="AM13" i="14" l="1"/>
  <c r="F13" i="27" s="1"/>
  <c r="AN18" i="14"/>
  <c r="G18" i="27" s="1"/>
  <c r="G20" i="27" s="1"/>
  <c r="AM15" i="14"/>
  <c r="F15" i="27" s="1"/>
  <c r="AM16" i="14"/>
  <c r="F16" i="27" s="1"/>
  <c r="AM19" i="14" l="1"/>
  <c r="F19" i="27" s="1"/>
  <c r="F20" i="27" s="1"/>
  <c r="E21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G10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<sst xmlns="http://schemas.openxmlformats.org/spreadsheetml/2006/main" count="1807" uniqueCount="191">
  <si>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</si>
  <si>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</si>
  <si>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</si>
  <si>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</si>
  <si>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</si>
  <si>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</si>
  <si>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</si>
  <si>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</si>
  <si>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</si>
  <si>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</si>
  <si>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</si>
  <si>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№</t>
  </si>
  <si>
    <t>Начальной подготовки</t>
  </si>
  <si>
    <t>Разделы подготовки</t>
  </si>
  <si>
    <t xml:space="preserve">Тренировочный </t>
  </si>
  <si>
    <t>(спортивной специализации)</t>
  </si>
  <si>
    <t>%</t>
  </si>
  <si>
    <t>Август</t>
  </si>
  <si>
    <t>Совершенствования спортивного мастерства</t>
  </si>
  <si>
    <t>Высшего спортивного мастерства</t>
  </si>
  <si>
    <t>УТВЕРЖДАЮ:</t>
  </si>
  <si>
    <t>Заместитель директора                                                Е.Г. Ярошенко</t>
  </si>
  <si>
    <t>До   2-х лет</t>
  </si>
  <si>
    <t>До года</t>
  </si>
  <si>
    <t>Общее количество тренировок в год</t>
  </si>
  <si>
    <t xml:space="preserve">Количество тренировок в неделю </t>
  </si>
  <si>
    <t>Количество часов в неделю  (академических)</t>
  </si>
  <si>
    <t>Тренировочная работа расчитана на 52 недели с учетом самостоятельных тренировочных занятий по индивидуальным планам спортивной подготовки на период активного отдыха.</t>
  </si>
  <si>
    <t>Количество часов в год  (академических) с учетом периодов активного отдыха по индивидуальным планам подготовки</t>
  </si>
  <si>
    <t>количество часов по месяцам/процентное соотношение объемов</t>
  </si>
  <si>
    <t>Количество часов в год (академических)</t>
  </si>
  <si>
    <t>Количество</t>
  </si>
  <si>
    <t>Количество тренировок в неделю</t>
  </si>
  <si>
    <t>Количество часов в неделю (академических)</t>
  </si>
  <si>
    <t>6</t>
  </si>
  <si>
    <t>Всего количество часов в месяц (академических)</t>
  </si>
  <si>
    <t>9</t>
  </si>
  <si>
    <t>количество рабочих дней</t>
  </si>
  <si>
    <t>всего дней в году</t>
  </si>
  <si>
    <t>нагрузка в день</t>
  </si>
  <si>
    <t>в день</t>
  </si>
  <si>
    <t>расчет часов тренерской  работы</t>
  </si>
  <si>
    <t>расчет часов самостоятельной работы</t>
  </si>
  <si>
    <t>количество выходных дней</t>
  </si>
  <si>
    <t>отпуск тренера</t>
  </si>
  <si>
    <t>24 - 32</t>
  </si>
  <si>
    <t>ТП</t>
  </si>
  <si>
    <t>СР</t>
  </si>
  <si>
    <t>объем</t>
  </si>
  <si>
    <t>час.</t>
  </si>
  <si>
    <t>Количество часов в месяц (академических) по количеству рабочих дней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</si>
  <si>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свыше  года</t>
    </r>
  </si>
  <si>
    <t>*ТП - тренировочный  процесс,  * СР - самостоятельная работа</t>
  </si>
  <si>
    <t>в год</t>
  </si>
  <si>
    <t>Свыше года</t>
  </si>
  <si>
    <t>Свыше  2-х лет</t>
  </si>
  <si>
    <t xml:space="preserve">Всего часов в год  (академических) </t>
  </si>
  <si>
    <t>260 - 312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</si>
  <si>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до  года</t>
    </r>
  </si>
  <si>
    <t>9  - 12</t>
  </si>
  <si>
    <t>Директор МБУ  СШ   № 9 МОГК</t>
  </si>
  <si>
    <t>____________ А.Е. Юрков</t>
  </si>
  <si>
    <t>Техническая подготовка (ТехП)  %:</t>
  </si>
  <si>
    <t>Общая физическая подготовка (ОФП), нормативы  ОФП %</t>
  </si>
  <si>
    <t>Тактическая подготовка (ТакП), Теоретическая подготовка (ТарП), Психологическая подготовка (ПП) %</t>
  </si>
  <si>
    <t>Восстановительные  мероприятия %</t>
  </si>
  <si>
    <t>Инструкторская  и судейская практика (УС) %</t>
  </si>
  <si>
    <t>Специальная физическая подготовка (СФП), нормативы по СФП %</t>
  </si>
  <si>
    <t>Участие в соревнованиях %</t>
  </si>
  <si>
    <t>«  09  » января     2018  г.</t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</si>
  <si>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2018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</si>
  <si>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   5 - 7</t>
  </si>
  <si>
    <t xml:space="preserve"> 260 - 312</t>
  </si>
  <si>
    <t xml:space="preserve">   9 - 14</t>
  </si>
  <si>
    <r>
      <t xml:space="preserve">  Примерный годовой план объемов тренировочного процесса  тренировочный  </t>
    </r>
    <r>
      <rPr>
        <b/>
        <sz val="16"/>
        <color indexed="8"/>
        <rFont val="Times New Roman"/>
        <family val="1"/>
        <charset val="204"/>
      </rPr>
      <t xml:space="preserve">этапа  высшего   спортивного мастерства </t>
    </r>
  </si>
  <si>
    <t>520 - 728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</si>
  <si>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 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 МБУ  СШ  №   МОГК</t>
    </r>
    <r>
      <rPr>
        <b/>
        <sz val="14"/>
        <color indexed="8"/>
        <rFont val="Times New Roman"/>
        <family val="1"/>
        <charset val="204"/>
      </rPr>
      <t xml:space="preserve"> на 2018  год </t>
    </r>
  </si>
  <si>
    <t>14 - 18</t>
  </si>
  <si>
    <t>10 - 14</t>
  </si>
  <si>
    <t>6 - 14</t>
  </si>
  <si>
    <t>5  - 6</t>
  </si>
  <si>
    <t>3 - 6</t>
  </si>
  <si>
    <t>156 - 312</t>
  </si>
  <si>
    <t>5 - 10</t>
  </si>
  <si>
    <t>260 - 520</t>
  </si>
  <si>
    <t xml:space="preserve"> 5  - 7</t>
  </si>
  <si>
    <t>260 - 364</t>
  </si>
  <si>
    <t>22  - 28</t>
  </si>
  <si>
    <t>312 - 728</t>
  </si>
  <si>
    <t>Общая физическая подготовка (ОФП), контрольные нормативы  ОФП %</t>
  </si>
  <si>
    <t>Специальная физическая подготовка (СФП), контрольные  нормативы по СФП %</t>
  </si>
  <si>
    <t>Техническая подготовка (ТехП),  контрольные   нормативы  ОТП  %:</t>
  </si>
  <si>
    <t xml:space="preserve"> 260 - 364</t>
  </si>
  <si>
    <t>Специальная физическая подготовка (СФП), контрольные  нормативы СФП %</t>
  </si>
  <si>
    <t>Специальная физическая подготовка (СФП), контрольные  нормативы  СФП %</t>
  </si>
  <si>
    <r>
      <t>«</t>
    </r>
    <r>
      <rPr>
        <sz val="16"/>
        <color indexed="8"/>
        <rFont val="Times New Roman"/>
        <family val="1"/>
        <charset val="204"/>
      </rPr>
      <t xml:space="preserve">  ___ </t>
    </r>
    <r>
      <rPr>
        <u/>
        <sz val="16"/>
        <color indexed="8"/>
        <rFont val="Times New Roman"/>
        <family val="1"/>
        <charset val="204"/>
      </rPr>
      <t xml:space="preserve"> » декабря  2018  г.</t>
    </r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</si>
  <si>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2019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</si>
  <si>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Количество часов в месяц (академических)             самостоятельной работы  по заданию тренера  в период активного отдыха </t>
  </si>
  <si>
    <t xml:space="preserve">Тренировочная работа расчитана на 52 недели с учетом самостоятельных тренировочных занятий по заданию тренера  на период активного отдыха и отпуска тренера, по индивидуальным планам спортивной подготовки </t>
  </si>
  <si>
    <t xml:space="preserve"> 5 - 6</t>
  </si>
  <si>
    <t>Количество часов в год  (академических) с учетом самостоятельной работы по заданию тренера в  период активного отдыха , по индивидуальным планам подготовки</t>
  </si>
  <si>
    <t>Тренировочная работа расчитана на 52 недели с учетом самостоятельных тренировочных занятий по заданию тренера, индивидуальным планам спортивной подготовки на период активного отдыха.</t>
  </si>
  <si>
    <t>12</t>
  </si>
  <si>
    <t>18</t>
  </si>
  <si>
    <t>24 - 28</t>
  </si>
  <si>
    <t xml:space="preserve"> 12</t>
  </si>
  <si>
    <t>Всего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</si>
  <si>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МБУ СШ № 9  МОГК</t>
    </r>
    <r>
      <rPr>
        <b/>
        <sz val="14"/>
        <color indexed="8"/>
        <rFont val="Times New Roman"/>
        <family val="1"/>
        <charset val="204"/>
      </rPr>
      <t xml:space="preserve"> на 2019 год </t>
    </r>
  </si>
  <si>
    <t>Начальная  подготовка</t>
  </si>
  <si>
    <t>Совершенствование  спортивного мастерства</t>
  </si>
  <si>
    <t>(спортивная специализация)</t>
  </si>
  <si>
    <r>
      <t xml:space="preserve">  Примерный годовой план объемов тренировочного процесса    на </t>
    </r>
    <r>
      <rPr>
        <b/>
        <sz val="16"/>
        <color indexed="8"/>
        <rFont val="Times New Roman"/>
        <family val="1"/>
        <charset val="204"/>
      </rPr>
      <t xml:space="preserve">этапе  совершенствования  спортивного мастерства </t>
    </r>
  </si>
  <si>
    <r>
      <t xml:space="preserve">  Примерный годовой план объемов тренировочного процесса на</t>
    </r>
    <r>
      <rPr>
        <b/>
        <sz val="16"/>
        <color indexed="8"/>
        <rFont val="Times New Roman"/>
        <family val="1"/>
        <charset val="204"/>
      </rPr>
      <t xml:space="preserve"> тренировочном 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</si>
  <si>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</si>
  <si>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</si>
  <si>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r>
      <t xml:space="preserve">  Примерный годовой план объемов тренировочного процесса на 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</si>
  <si>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t>3 - 4</t>
  </si>
  <si>
    <t>156 - 208</t>
  </si>
  <si>
    <t>4  - 5</t>
  </si>
  <si>
    <t xml:space="preserve">208 - 260 </t>
  </si>
  <si>
    <t xml:space="preserve"> 6  - 7</t>
  </si>
  <si>
    <t>312 - 364</t>
  </si>
  <si>
    <t>9 - 10</t>
  </si>
  <si>
    <t>468 - 520</t>
  </si>
  <si>
    <t xml:space="preserve">   10 - 14</t>
  </si>
  <si>
    <t xml:space="preserve">   9 - 10</t>
  </si>
  <si>
    <t xml:space="preserve">   6 - 7</t>
  </si>
  <si>
    <t xml:space="preserve"> 312 - 364</t>
  </si>
  <si>
    <t xml:space="preserve"> 4 - 5 </t>
  </si>
  <si>
    <t xml:space="preserve"> 208 - 260 </t>
  </si>
  <si>
    <r>
      <t xml:space="preserve">«  </t>
    </r>
    <r>
      <rPr>
        <sz val="16"/>
        <color indexed="8"/>
        <rFont val="Times New Roman"/>
        <family val="1"/>
        <charset val="204"/>
      </rPr>
      <t>___</t>
    </r>
    <r>
      <rPr>
        <u/>
        <sz val="16"/>
        <color indexed="8"/>
        <rFont val="Times New Roman"/>
        <family val="1"/>
        <charset val="204"/>
      </rPr>
      <t xml:space="preserve">  »                    201  г.</t>
    </r>
  </si>
  <si>
    <t>Общая физическая подготовка (ОФП) %</t>
  </si>
  <si>
    <t>Специальная физическая подготовка (СФП),  %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</si>
  <si>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</si>
  <si>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</si>
  <si>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</si>
  <si>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</si>
  <si>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</si>
  <si>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</si>
  <si>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</si>
  <si>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</si>
  <si>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</si>
  <si>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</si>
  <si>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</si>
  <si>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</si>
  <si>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Примерный годовой план объемов тренировочного процесса спортивной подготовки</t>
  </si>
  <si>
    <t>16</t>
  </si>
  <si>
    <r>
      <t xml:space="preserve"> третьего, четвертого и пятого тренировочного  этапа (Т-3, Т-4, Т-5) по виду спорта </t>
    </r>
    <r>
      <rPr>
        <b/>
        <sz val="16"/>
        <color indexed="8"/>
        <rFont val="Times New Roman"/>
        <family val="1"/>
        <charset val="204"/>
      </rPr>
      <t xml:space="preserve">гандбол </t>
    </r>
    <r>
      <rPr>
        <sz val="16"/>
        <color indexed="8"/>
        <rFont val="Times New Roman"/>
        <family val="1"/>
        <charset val="204"/>
      </rPr>
      <t>на 2021-2022 г.</t>
    </r>
  </si>
  <si>
    <t>Тактическая подготовка (ТакП)%</t>
  </si>
  <si>
    <t>Психологическая подготовка %</t>
  </si>
  <si>
    <t>Теоретическая подготовка %</t>
  </si>
  <si>
    <t>50</t>
  </si>
  <si>
    <t>166</t>
  </si>
  <si>
    <t>150</t>
  </si>
  <si>
    <t>216</t>
  </si>
  <si>
    <t>100</t>
  </si>
  <si>
    <t>10</t>
  </si>
  <si>
    <t>8</t>
  </si>
  <si>
    <t>5</t>
  </si>
  <si>
    <t>37</t>
  </si>
  <si>
    <t>66</t>
  </si>
  <si>
    <t>55</t>
  </si>
  <si>
    <t>11</t>
  </si>
  <si>
    <t>20</t>
  </si>
  <si>
    <t>7</t>
  </si>
  <si>
    <t>27</t>
  </si>
  <si>
    <t>4</t>
  </si>
  <si>
    <t>125</t>
  </si>
  <si>
    <t>25</t>
  </si>
  <si>
    <t>61</t>
  </si>
  <si>
    <t>19</t>
  </si>
  <si>
    <t>15</t>
  </si>
  <si>
    <t>17</t>
  </si>
  <si>
    <t>168</t>
  </si>
  <si>
    <t>48</t>
  </si>
  <si>
    <t>0</t>
  </si>
  <si>
    <t>26</t>
  </si>
  <si>
    <t>13</t>
  </si>
  <si>
    <t>1</t>
  </si>
  <si>
    <t>3</t>
  </si>
  <si>
    <t>2</t>
  </si>
  <si>
    <t>63</t>
  </si>
  <si>
    <t>Ст инструктор-методист                                           Е.Ю. Барсукова</t>
  </si>
  <si>
    <t>Директор ГБУ ДО КК ДЮСШ</t>
  </si>
  <si>
    <t>___________Н.Ю. Анисимова</t>
  </si>
  <si>
    <t>___________2021</t>
  </si>
  <si>
    <t>39</t>
  </si>
  <si>
    <t>59</t>
  </si>
  <si>
    <t>64</t>
  </si>
  <si>
    <t>56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</si>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</sst>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wrapText="1"/>
    </xf>
    <xf numFmtId="2" fontId="0" fillId="0" borderId="0" xfId="0" applyNumberFormat="1"/>
    <xf numFmtId="0" fontId="7" fillId="0" borderId="13" xfId="0" applyFont="1" applyBorder="1"/>
    <xf numFmtId="1" fontId="7" fillId="0" borderId="13" xfId="0" applyNumberFormat="1" applyFont="1" applyBorder="1"/>
    <xf numFmtId="0" fontId="7" fillId="0" borderId="7" xfId="0" applyFont="1" applyBorder="1" applyAlignment="1">
      <alignment vertical="center" wrapText="1"/>
    </xf>
    <xf numFmtId="1" fontId="2" fillId="2" borderId="33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1" fontId="16" fillId="2" borderId="23" xfId="0" applyNumberFormat="1" applyFont="1" applyFill="1" applyBorder="1" applyAlignment="1">
      <alignment horizontal="center" wrapText="1"/>
    </xf>
    <xf numFmtId="1" fontId="16" fillId="2" borderId="25" xfId="0" applyNumberFormat="1" applyFont="1" applyFill="1" applyBorder="1" applyAlignment="1">
      <alignment horizontal="center" wrapText="1"/>
    </xf>
    <xf numFmtId="1" fontId="16" fillId="2" borderId="42" xfId="0" applyNumberFormat="1" applyFont="1" applyFill="1" applyBorder="1" applyAlignment="1">
      <alignment horizontal="center" wrapText="1"/>
    </xf>
    <xf numFmtId="1" fontId="8" fillId="0" borderId="2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1" fontId="2" fillId="3" borderId="24" xfId="0" applyNumberFormat="1" applyFont="1" applyFill="1" applyBorder="1" applyAlignment="1">
      <alignment horizontal="center" wrapText="1"/>
    </xf>
    <xf numFmtId="1" fontId="2" fillId="3" borderId="14" xfId="0" applyNumberFormat="1" applyFont="1" applyFill="1" applyBorder="1" applyAlignment="1">
      <alignment horizontal="center" wrapText="1"/>
    </xf>
    <xf numFmtId="1" fontId="7" fillId="0" borderId="29" xfId="0" applyNumberFormat="1" applyFont="1" applyBorder="1"/>
    <xf numFmtId="0" fontId="7" fillId="0" borderId="16" xfId="0" applyFont="1" applyBorder="1"/>
    <xf numFmtId="1" fontId="7" fillId="0" borderId="13" xfId="0" applyNumberFormat="1" applyFont="1" applyFill="1" applyBorder="1"/>
    <xf numFmtId="0" fontId="7" fillId="0" borderId="29" xfId="0" applyFont="1" applyBorder="1"/>
    <xf numFmtId="0" fontId="17" fillId="0" borderId="4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wrapText="1"/>
    </xf>
    <xf numFmtId="1" fontId="2" fillId="3" borderId="2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6" fillId="0" borderId="13" xfId="0" applyFont="1" applyFill="1" applyBorder="1"/>
    <xf numFmtId="0" fontId="0" fillId="0" borderId="6" xfId="0" applyBorder="1"/>
    <xf numFmtId="0" fontId="0" fillId="0" borderId="15" xfId="0" applyBorder="1"/>
    <xf numFmtId="1" fontId="14" fillId="0" borderId="26" xfId="0" applyNumberFormat="1" applyFont="1" applyBorder="1" applyAlignment="1">
      <alignment horizontal="center"/>
    </xf>
    <xf numFmtId="1" fontId="2" fillId="3" borderId="17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" fontId="2" fillId="2" borderId="40" xfId="0" applyNumberFormat="1" applyFont="1" applyFill="1" applyBorder="1" applyAlignment="1">
      <alignment horizontal="center" wrapText="1"/>
    </xf>
    <xf numFmtId="1" fontId="2" fillId="2" borderId="48" xfId="0" applyNumberFormat="1" applyFont="1" applyFill="1" applyBorder="1" applyAlignment="1">
      <alignment horizontal="center" wrapText="1"/>
    </xf>
    <xf numFmtId="1" fontId="15" fillId="2" borderId="41" xfId="0" applyNumberFormat="1" applyFont="1" applyFill="1" applyBorder="1" applyAlignment="1">
      <alignment horizontal="center" wrapText="1"/>
    </xf>
    <xf numFmtId="1" fontId="15" fillId="2" borderId="42" xfId="0" applyNumberFormat="1" applyFont="1" applyFill="1" applyBorder="1" applyAlignment="1">
      <alignment horizontal="center" wrapText="1"/>
    </xf>
    <xf numFmtId="1" fontId="15" fillId="2" borderId="23" xfId="0" applyNumberFormat="1" applyFont="1" applyFill="1" applyBorder="1" applyAlignment="1">
      <alignment horizontal="center" wrapText="1"/>
    </xf>
    <xf numFmtId="1" fontId="15" fillId="2" borderId="28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4" fillId="0" borderId="0" xfId="0" applyFont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1" fontId="2" fillId="2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left" vertical="center" wrapText="1"/>
    </xf>
    <xf numFmtId="1" fontId="2" fillId="3" borderId="40" xfId="0" applyNumberFormat="1" applyFont="1" applyFill="1" applyBorder="1" applyAlignment="1">
      <alignment horizontal="center" wrapText="1"/>
    </xf>
    <xf numFmtId="1" fontId="2" fillId="3" borderId="50" xfId="0" applyNumberFormat="1" applyFont="1" applyFill="1" applyBorder="1" applyAlignment="1">
      <alignment horizontal="center" wrapText="1"/>
    </xf>
    <xf numFmtId="1" fontId="16" fillId="2" borderId="4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 wrapText="1"/>
    </xf>
    <xf numFmtId="1" fontId="1" fillId="2" borderId="22" xfId="0" applyNumberFormat="1" applyFont="1" applyFill="1" applyBorder="1" applyAlignment="1">
      <alignment horizontal="center" wrapText="1"/>
    </xf>
    <xf numFmtId="1" fontId="1" fillId="3" borderId="21" xfId="0" applyNumberFormat="1" applyFont="1" applyFill="1" applyBorder="1" applyAlignment="1">
      <alignment horizontal="center" wrapText="1"/>
    </xf>
    <xf numFmtId="1" fontId="1" fillId="3" borderId="22" xfId="0" applyNumberFormat="1" applyFont="1" applyFill="1" applyBorder="1" applyAlignment="1">
      <alignment horizontal="center" wrapText="1"/>
    </xf>
    <xf numFmtId="1" fontId="8" fillId="0" borderId="35" xfId="0" applyNumberFormat="1" applyFont="1" applyBorder="1" applyAlignment="1">
      <alignment horizontal="center"/>
    </xf>
    <xf numFmtId="1" fontId="2" fillId="2" borderId="51" xfId="0" applyNumberFormat="1" applyFont="1" applyFill="1" applyBorder="1" applyAlignment="1">
      <alignment horizontal="center" wrapText="1"/>
    </xf>
    <xf numFmtId="1" fontId="2" fillId="3" borderId="21" xfId="0" applyNumberFormat="1" applyFont="1" applyFill="1" applyBorder="1" applyAlignment="1">
      <alignment horizontal="center" wrapText="1"/>
    </xf>
    <xf numFmtId="1" fontId="8" fillId="0" borderId="20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2" fillId="2" borderId="46" xfId="0" applyNumberFormat="1" applyFont="1" applyFill="1" applyBorder="1" applyAlignment="1">
      <alignment horizontal="center" wrapText="1"/>
    </xf>
    <xf numFmtId="1" fontId="8" fillId="0" borderId="52" xfId="0" applyNumberFormat="1" applyFont="1" applyBorder="1" applyAlignment="1">
      <alignment horizontal="center"/>
    </xf>
    <xf numFmtId="1" fontId="2" fillId="2" borderId="53" xfId="0" applyNumberFormat="1" applyFont="1" applyFill="1" applyBorder="1" applyAlignment="1">
      <alignment horizontal="center" wrapText="1"/>
    </xf>
    <xf numFmtId="1" fontId="3" fillId="2" borderId="37" xfId="0" applyNumberFormat="1" applyFont="1" applyFill="1" applyBorder="1" applyAlignment="1">
      <alignment horizontal="center" wrapText="1"/>
    </xf>
    <xf numFmtId="1" fontId="3" fillId="2" borderId="23" xfId="0" applyNumberFormat="1" applyFont="1" applyFill="1" applyBorder="1" applyAlignment="1">
      <alignment horizontal="center" wrapText="1"/>
    </xf>
    <xf numFmtId="0" fontId="3" fillId="0" borderId="12" xfId="0" applyFont="1" applyBorder="1"/>
    <xf numFmtId="0" fontId="3" fillId="0" borderId="9" xfId="0" applyFont="1" applyBorder="1"/>
    <xf numFmtId="0" fontId="0" fillId="0" borderId="9" xfId="0" applyBorder="1"/>
    <xf numFmtId="0" fontId="7" fillId="0" borderId="0" xfId="0" applyFont="1" applyBorder="1"/>
    <xf numFmtId="1" fontId="2" fillId="4" borderId="21" xfId="0" applyNumberFormat="1" applyFont="1" applyFill="1" applyBorder="1" applyAlignment="1">
      <alignment horizontal="center" wrapText="1"/>
    </xf>
    <xf numFmtId="1" fontId="2" fillId="4" borderId="33" xfId="0" applyNumberFormat="1" applyFont="1" applyFill="1" applyBorder="1" applyAlignment="1">
      <alignment horizontal="center" wrapText="1"/>
    </xf>
    <xf numFmtId="1" fontId="15" fillId="4" borderId="23" xfId="0" applyNumberFormat="1" applyFont="1" applyFill="1" applyBorder="1" applyAlignment="1">
      <alignment horizontal="center" wrapText="1"/>
    </xf>
    <xf numFmtId="1" fontId="2" fillId="4" borderId="22" xfId="0" applyNumberFormat="1" applyFont="1" applyFill="1" applyBorder="1" applyAlignment="1">
      <alignment horizontal="center" wrapText="1"/>
    </xf>
    <xf numFmtId="1" fontId="16" fillId="4" borderId="23" xfId="0" applyNumberFormat="1" applyFont="1" applyFill="1" applyBorder="1" applyAlignment="1">
      <alignment horizontal="center" wrapText="1"/>
    </xf>
    <xf numFmtId="1" fontId="2" fillId="4" borderId="40" xfId="0" applyNumberFormat="1" applyFont="1" applyFill="1" applyBorder="1" applyAlignment="1">
      <alignment horizontal="center" wrapText="1"/>
    </xf>
    <xf numFmtId="1" fontId="2" fillId="4" borderId="48" xfId="0" applyNumberFormat="1" applyFont="1" applyFill="1" applyBorder="1" applyAlignment="1">
      <alignment horizontal="center" wrapText="1"/>
    </xf>
    <xf numFmtId="1" fontId="15" fillId="4" borderId="41" xfId="0" applyNumberFormat="1" applyFont="1" applyFill="1" applyBorder="1" applyAlignment="1">
      <alignment horizontal="center" wrapText="1"/>
    </xf>
    <xf numFmtId="1" fontId="2" fillId="4" borderId="50" xfId="0" applyNumberFormat="1" applyFont="1" applyFill="1" applyBorder="1" applyAlignment="1">
      <alignment horizontal="center" wrapText="1"/>
    </xf>
    <xf numFmtId="1" fontId="16" fillId="4" borderId="41" xfId="0" applyNumberFormat="1" applyFont="1" applyFill="1" applyBorder="1" applyAlignment="1">
      <alignment horizontal="center" wrapText="1"/>
    </xf>
    <xf numFmtId="1" fontId="1" fillId="4" borderId="21" xfId="0" applyNumberFormat="1" applyFont="1" applyFill="1" applyBorder="1" applyAlignment="1">
      <alignment horizontal="center" wrapText="1"/>
    </xf>
    <xf numFmtId="1" fontId="1" fillId="4" borderId="22" xfId="0" applyNumberFormat="1" applyFont="1" applyFill="1" applyBorder="1" applyAlignment="1">
      <alignment horizontal="center" wrapText="1"/>
    </xf>
    <xf numFmtId="1" fontId="8" fillId="4" borderId="24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14" fillId="4" borderId="25" xfId="0" applyNumberFormat="1" applyFont="1" applyFill="1" applyBorder="1" applyAlignment="1">
      <alignment horizontal="center"/>
    </xf>
    <xf numFmtId="1" fontId="8" fillId="4" borderId="35" xfId="0" applyNumberFormat="1" applyFont="1" applyFill="1" applyBorder="1" applyAlignment="1">
      <alignment horizontal="center"/>
    </xf>
    <xf numFmtId="1" fontId="14" fillId="4" borderId="26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1" fontId="16" fillId="4" borderId="25" xfId="0" applyNumberFormat="1" applyFont="1" applyFill="1" applyBorder="1" applyAlignment="1">
      <alignment horizontal="center" wrapText="1"/>
    </xf>
    <xf numFmtId="0" fontId="0" fillId="4" borderId="9" xfId="0" applyFill="1" applyBorder="1"/>
    <xf numFmtId="1" fontId="2" fillId="4" borderId="17" xfId="0" applyNumberFormat="1" applyFont="1" applyFill="1" applyBorder="1" applyAlignment="1">
      <alignment horizontal="center" wrapText="1"/>
    </xf>
    <xf numFmtId="1" fontId="8" fillId="4" borderId="18" xfId="0" applyNumberFormat="1" applyFont="1" applyFill="1" applyBorder="1" applyAlignment="1">
      <alignment horizontal="center"/>
    </xf>
    <xf numFmtId="1" fontId="15" fillId="4" borderId="42" xfId="0" applyNumberFormat="1" applyFont="1" applyFill="1" applyBorder="1" applyAlignment="1">
      <alignment horizontal="center" wrapText="1"/>
    </xf>
    <xf numFmtId="1" fontId="2" fillId="4" borderId="46" xfId="0" applyNumberFormat="1" applyFont="1" applyFill="1" applyBorder="1" applyAlignment="1">
      <alignment horizontal="center" wrapText="1"/>
    </xf>
    <xf numFmtId="1" fontId="15" fillId="4" borderId="28" xfId="0" applyNumberFormat="1" applyFont="1" applyFill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 wrapText="1"/>
    </xf>
    <xf numFmtId="1" fontId="16" fillId="4" borderId="42" xfId="0" applyNumberFormat="1" applyFont="1" applyFill="1" applyBorder="1" applyAlignment="1">
      <alignment horizontal="center" wrapText="1"/>
    </xf>
    <xf numFmtId="1" fontId="8" fillId="4" borderId="20" xfId="0" applyNumberFormat="1" applyFont="1" applyFill="1" applyBorder="1" applyAlignment="1">
      <alignment horizontal="center"/>
    </xf>
    <xf numFmtId="1" fontId="8" fillId="4" borderId="52" xfId="0" applyNumberFormat="1" applyFont="1" applyFill="1" applyBorder="1" applyAlignment="1">
      <alignment horizontal="center"/>
    </xf>
    <xf numFmtId="1" fontId="2" fillId="4" borderId="51" xfId="0" applyNumberFormat="1" applyFont="1" applyFill="1" applyBorder="1" applyAlignment="1">
      <alignment horizontal="center" wrapText="1"/>
    </xf>
    <xf numFmtId="1" fontId="2" fillId="4" borderId="53" xfId="0" applyNumberFormat="1" applyFont="1" applyFill="1" applyBorder="1" applyAlignment="1">
      <alignment horizontal="center" wrapText="1"/>
    </xf>
    <xf numFmtId="1" fontId="3" fillId="4" borderId="37" xfId="0" applyNumberFormat="1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45" xfId="0" applyNumberFormat="1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 vertical="center" wrapText="1"/>
    </xf>
    <xf numFmtId="1" fontId="7" fillId="4" borderId="38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" fontId="2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/>
    </xf>
    <xf numFmtId="1" fontId="15" fillId="0" borderId="42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 wrapText="1"/>
    </xf>
    <xf numFmtId="1" fontId="15" fillId="0" borderId="28" xfId="0" applyNumberFormat="1" applyFont="1" applyFill="1" applyBorder="1" applyAlignment="1">
      <alignment horizontal="center" wrapText="1"/>
    </xf>
    <xf numFmtId="1" fontId="8" fillId="0" borderId="52" xfId="0" applyNumberFormat="1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1" fontId="7" fillId="5" borderId="13" xfId="0" applyNumberFormat="1" applyFont="1" applyFill="1" applyBorder="1"/>
    <xf numFmtId="0" fontId="7" fillId="0" borderId="13" xfId="0" applyFont="1" applyFill="1" applyBorder="1"/>
    <xf numFmtId="1" fontId="7" fillId="0" borderId="0" xfId="0" applyNumberFormat="1" applyFont="1" applyBorder="1"/>
    <xf numFmtId="1" fontId="29" fillId="3" borderId="40" xfId="0" applyNumberFormat="1" applyFont="1" applyFill="1" applyBorder="1" applyAlignment="1">
      <alignment horizontal="center" wrapText="1"/>
    </xf>
    <xf numFmtId="1" fontId="29" fillId="3" borderId="50" xfId="0" applyNumberFormat="1" applyFont="1" applyFill="1" applyBorder="1" applyAlignment="1">
      <alignment horizontal="center" wrapText="1"/>
    </xf>
    <xf numFmtId="1" fontId="30" fillId="2" borderId="41" xfId="0" applyNumberFormat="1" applyFont="1" applyFill="1" applyBorder="1" applyAlignment="1">
      <alignment horizontal="center" wrapText="1"/>
    </xf>
    <xf numFmtId="1" fontId="29" fillId="3" borderId="21" xfId="0" applyNumberFormat="1" applyFont="1" applyFill="1" applyBorder="1" applyAlignment="1">
      <alignment horizontal="center" wrapText="1"/>
    </xf>
    <xf numFmtId="1" fontId="29" fillId="3" borderId="22" xfId="0" applyNumberFormat="1" applyFont="1" applyFill="1" applyBorder="1" applyAlignment="1">
      <alignment horizontal="center" wrapText="1"/>
    </xf>
    <xf numFmtId="1" fontId="30" fillId="2" borderId="2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Border="1" applyAlignment="1"/>
    <xf numFmtId="0" fontId="7" fillId="0" borderId="8" xfId="0" applyFont="1" applyBorder="1" applyAlignment="1">
      <alignment horizontal="left" vertical="center" wrapText="1"/>
    </xf>
    <xf numFmtId="1" fontId="2" fillId="3" borderId="2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0" fillId="0" borderId="0" xfId="0" applyFont="1" applyAlignment="1"/>
    <xf numFmtId="0" fontId="4" fillId="0" borderId="0" xfId="0" applyFont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" fontId="7" fillId="0" borderId="0" xfId="0" applyNumberFormat="1" applyFont="1" applyFill="1" applyBorder="1"/>
    <xf numFmtId="1" fontId="2" fillId="3" borderId="21" xfId="0" applyNumberFormat="1" applyFont="1" applyFill="1" applyBorder="1" applyAlignment="1">
      <alignment horizontal="center" wrapText="1"/>
    </xf>
    <xf numFmtId="1" fontId="31" fillId="3" borderId="52" xfId="0" applyNumberFormat="1" applyFont="1" applyFill="1" applyBorder="1" applyAlignment="1">
      <alignment horizontal="center" wrapText="1"/>
    </xf>
    <xf numFmtId="1" fontId="31" fillId="3" borderId="56" xfId="0" applyNumberFormat="1" applyFont="1" applyFill="1" applyBorder="1" applyAlignment="1">
      <alignment horizontal="center" wrapText="1"/>
    </xf>
    <xf numFmtId="1" fontId="31" fillId="3" borderId="14" xfId="0" applyNumberFormat="1" applyFont="1" applyFill="1" applyBorder="1" applyAlignment="1">
      <alignment horizontal="center" wrapText="1"/>
    </xf>
    <xf numFmtId="0" fontId="17" fillId="0" borderId="33" xfId="0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top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31" fillId="3" borderId="13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 wrapText="1"/>
    </xf>
    <xf numFmtId="1" fontId="31" fillId="3" borderId="32" xfId="0" applyNumberFormat="1" applyFont="1" applyFill="1" applyBorder="1" applyAlignment="1">
      <alignment horizontal="center" wrapText="1"/>
    </xf>
    <xf numFmtId="1" fontId="31" fillId="3" borderId="18" xfId="0" applyNumberFormat="1" applyFont="1" applyFill="1" applyBorder="1" applyAlignment="1">
      <alignment horizontal="center" wrapText="1"/>
    </xf>
    <xf numFmtId="0" fontId="0" fillId="0" borderId="58" xfId="0" applyFill="1" applyBorder="1"/>
    <xf numFmtId="1" fontId="2" fillId="0" borderId="47" xfId="0" applyNumberFormat="1" applyFont="1" applyFill="1" applyBorder="1" applyAlignment="1">
      <alignment horizontal="center" wrapText="1"/>
    </xf>
    <xf numFmtId="1" fontId="31" fillId="3" borderId="47" xfId="0" applyNumberFormat="1" applyFont="1" applyFill="1" applyBorder="1" applyAlignment="1">
      <alignment horizontal="center" wrapText="1"/>
    </xf>
    <xf numFmtId="1" fontId="31" fillId="3" borderId="57" xfId="0" applyNumberFormat="1" applyFont="1" applyFill="1" applyBorder="1" applyAlignment="1">
      <alignment horizontal="center" wrapText="1"/>
    </xf>
    <xf numFmtId="1" fontId="31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2" borderId="50" xfId="0" applyNumberFormat="1" applyFont="1" applyFill="1" applyBorder="1" applyAlignment="1">
      <alignment horizontal="center" wrapText="1"/>
    </xf>
    <xf numFmtId="1" fontId="8" fillId="0" borderId="45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8" fillId="0" borderId="60" xfId="0" applyNumberFormat="1" applyFont="1" applyBorder="1" applyAlignment="1">
      <alignment horizontal="center"/>
    </xf>
    <xf numFmtId="1" fontId="14" fillId="0" borderId="59" xfId="0" applyNumberFormat="1" applyFont="1" applyBorder="1" applyAlignment="1">
      <alignment horizontal="center"/>
    </xf>
    <xf numFmtId="1" fontId="16" fillId="2" borderId="38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" fontId="3" fillId="2" borderId="42" xfId="0" applyNumberFormat="1" applyFont="1" applyFill="1" applyBorder="1" applyAlignment="1">
      <alignment horizontal="center" wrapText="1"/>
    </xf>
    <xf numFmtId="1" fontId="8" fillId="0" borderId="45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59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 wrapText="1"/>
    </xf>
    <xf numFmtId="1" fontId="16" fillId="0" borderId="38" xfId="0" applyNumberFormat="1" applyFont="1" applyFill="1" applyBorder="1" applyAlignment="1">
      <alignment horizontal="center" wrapText="1"/>
    </xf>
    <xf numFmtId="1" fontId="2" fillId="2" borderId="34" xfId="0" applyNumberFormat="1" applyFont="1" applyFill="1" applyBorder="1" applyAlignment="1">
      <alignment horizontal="center" wrapText="1"/>
    </xf>
    <xf numFmtId="1" fontId="3" fillId="2" borderId="39" xfId="0" applyNumberFormat="1" applyFont="1" applyFill="1" applyBorder="1" applyAlignment="1">
      <alignment horizontal="center" wrapText="1"/>
    </xf>
    <xf numFmtId="1" fontId="2" fillId="3" borderId="19" xfId="0" applyNumberFormat="1" applyFont="1" applyFill="1" applyBorder="1" applyAlignment="1">
      <alignment horizontal="center" wrapText="1"/>
    </xf>
    <xf numFmtId="1" fontId="31" fillId="3" borderId="55" xfId="0" applyNumberFormat="1" applyFont="1" applyFill="1" applyBorder="1" applyAlignment="1">
      <alignment horizontal="center" wrapText="1"/>
    </xf>
    <xf numFmtId="1" fontId="31" fillId="0" borderId="5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49" fontId="26" fillId="0" borderId="60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vertical="center" wrapText="1"/>
    </xf>
    <xf numFmtId="49" fontId="27" fillId="0" borderId="38" xfId="0" applyNumberFormat="1" applyFont="1" applyFill="1" applyBorder="1" applyAlignment="1">
      <alignment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60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42" xfId="0" applyNumberFormat="1" applyFont="1" applyFill="1" applyBorder="1" applyAlignment="1">
      <alignment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4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/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left"/>
    </xf>
    <xf numFmtId="49" fontId="2" fillId="2" borderId="4" xfId="0" applyNumberFormat="1" applyFont="1" applyFill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49" fontId="2" fillId="4" borderId="4" xfId="0" applyNumberFormat="1" applyFon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1" fontId="8" fillId="4" borderId="19" xfId="0" applyNumberFormat="1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1" fontId="8" fillId="4" borderId="4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12" fillId="2" borderId="25" xfId="0" applyFont="1" applyFill="1" applyBorder="1" applyAlignment="1">
      <alignment horizontal="center" vertical="top" wrapText="1"/>
    </xf>
    <xf numFmtId="0" fontId="13" fillId="0" borderId="42" xfId="0" applyFont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1" fontId="8" fillId="0" borderId="3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1" fontId="2" fillId="0" borderId="47" xfId="0" applyNumberFormat="1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22" fillId="0" borderId="0" xfId="0" applyFont="1" applyAlignment="1">
      <alignment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26" fillId="4" borderId="15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49" fontId="27" fillId="0" borderId="32" xfId="0" applyNumberFormat="1" applyFont="1" applyBorder="1" applyAlignment="1">
      <alignment vertical="center" wrapText="1"/>
    </xf>
    <xf numFmtId="49" fontId="27" fillId="0" borderId="38" xfId="0" applyNumberFormat="1" applyFont="1" applyBorder="1" applyAlignment="1">
      <alignment vertical="center" wrapText="1"/>
    </xf>
    <xf numFmtId="0" fontId="27" fillId="0" borderId="38" xfId="0" applyFont="1" applyBorder="1" applyAlignment="1">
      <alignment horizontal="center" vertical="center" wrapText="1"/>
    </xf>
    <xf numFmtId="1" fontId="26" fillId="4" borderId="45" xfId="0" applyNumberFormat="1" applyFont="1" applyFill="1" applyBorder="1" applyAlignment="1">
      <alignment horizontal="center" vertical="center" wrapText="1"/>
    </xf>
    <xf numFmtId="1" fontId="26" fillId="4" borderId="32" xfId="0" applyNumberFormat="1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9" fontId="27" fillId="0" borderId="18" xfId="0" applyNumberFormat="1" applyFont="1" applyBorder="1" applyAlignment="1">
      <alignment vertical="center" wrapText="1"/>
    </xf>
    <xf numFmtId="49" fontId="27" fillId="0" borderId="42" xfId="0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49" fontId="26" fillId="4" borderId="17" xfId="0" applyNumberFormat="1" applyFont="1" applyFill="1" applyBorder="1" applyAlignment="1">
      <alignment horizontal="center" vertical="center" wrapText="1"/>
    </xf>
    <xf numFmtId="49" fontId="26" fillId="4" borderId="18" xfId="0" applyNumberFormat="1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center" wrapText="1"/>
    </xf>
    <xf numFmtId="49" fontId="2" fillId="3" borderId="22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49" fontId="3" fillId="2" borderId="42" xfId="0" applyNumberFormat="1" applyFont="1" applyFill="1" applyBorder="1" applyAlignment="1">
      <alignment horizont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left"/>
    </xf>
    <xf numFmtId="49" fontId="8" fillId="0" borderId="45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2" fillId="3" borderId="45" xfId="0" applyNumberFormat="1" applyFont="1" applyFill="1" applyBorder="1" applyAlignment="1">
      <alignment horizontal="center" wrapText="1"/>
    </xf>
    <xf numFmtId="49" fontId="2" fillId="3" borderId="32" xfId="0" applyNumberFormat="1" applyFont="1" applyFill="1" applyBorder="1" applyAlignment="1">
      <alignment horizontal="center" wrapText="1"/>
    </xf>
    <xf numFmtId="49" fontId="31" fillId="3" borderId="32" xfId="0" applyNumberFormat="1" applyFont="1" applyFill="1" applyBorder="1" applyAlignment="1">
      <alignment horizontal="center" wrapText="1"/>
    </xf>
    <xf numFmtId="49" fontId="16" fillId="2" borderId="38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3" borderId="43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49" fontId="31" fillId="3" borderId="34" xfId="0" applyNumberFormat="1" applyFont="1" applyFill="1" applyBorder="1" applyAlignment="1">
      <alignment horizontal="center" wrapText="1"/>
    </xf>
    <xf numFmtId="49" fontId="16" fillId="2" borderId="39" xfId="0" applyNumberFormat="1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31" fillId="3" borderId="22" xfId="0" applyNumberFormat="1" applyFont="1" applyFill="1" applyBorder="1" applyAlignment="1">
      <alignment horizontal="center" wrapText="1"/>
    </xf>
    <xf numFmtId="49" fontId="2" fillId="3" borderId="23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49" fontId="7" fillId="0" borderId="13" xfId="0" applyNumberFormat="1" applyFont="1" applyBorder="1"/>
    <xf numFmtId="49" fontId="7" fillId="0" borderId="0" xfId="0" applyNumberFormat="1" applyFont="1" applyBorder="1"/>
    <xf numFmtId="49" fontId="6" fillId="0" borderId="13" xfId="0" applyNumberFormat="1" applyFont="1" applyFill="1" applyBorder="1"/>
    <xf numFmtId="49" fontId="7" fillId="5" borderId="13" xfId="0" applyNumberFormat="1" applyFont="1" applyFill="1" applyBorder="1"/>
    <xf numFmtId="49" fontId="7" fillId="0" borderId="13" xfId="0" applyNumberFormat="1" applyFont="1" applyFill="1" applyBorder="1"/>
    <xf numFmtId="49" fontId="7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/>
    <xf numFmtId="49" fontId="8" fillId="0" borderId="13" xfId="0" applyNumberFormat="1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23" fillId="2" borderId="21" xfId="0" applyNumberFormat="1" applyFont="1" applyFill="1" applyBorder="1" applyAlignment="1">
      <alignment horizontal="center" vertical="center" wrapText="1"/>
    </xf>
    <xf numFmtId="49" fontId="23" fillId="2" borderId="33" xfId="0" applyNumberFormat="1" applyFont="1" applyFill="1" applyBorder="1" applyAlignment="1">
      <alignment horizontal="center" vertical="center" wrapText="1"/>
    </xf>
    <xf numFmtId="49" fontId="23" fillId="3" borderId="21" xfId="0" applyNumberFormat="1" applyFont="1" applyFill="1" applyBorder="1" applyAlignment="1">
      <alignment horizontal="center" vertical="center" wrapText="1"/>
    </xf>
    <xf numFmtId="49" fontId="23" fillId="3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23" fillId="2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3" fillId="2" borderId="40" xfId="0" applyNumberFormat="1" applyFont="1" applyFill="1" applyBorder="1" applyAlignment="1">
      <alignment horizontal="center" vertical="center" wrapText="1"/>
    </xf>
    <xf numFmtId="49" fontId="23" fillId="2" borderId="48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9" fontId="23" fillId="3" borderId="53" xfId="0" applyNumberFormat="1" applyFont="1" applyFill="1" applyBorder="1" applyAlignment="1">
      <alignment horizontal="center" vertical="center" wrapText="1"/>
    </xf>
    <xf numFmtId="49" fontId="33" fillId="3" borderId="52" xfId="0" applyNumberFormat="1" applyFont="1" applyFill="1" applyBorder="1" applyAlignment="1">
      <alignment horizontal="center" vertical="center" wrapText="1"/>
    </xf>
    <xf numFmtId="49" fontId="23" fillId="2" borderId="37" xfId="0" applyNumberFormat="1" applyFont="1" applyFill="1" applyBorder="1" applyAlignment="1">
      <alignment horizontal="center" vertical="center" wrapText="1"/>
    </xf>
    <xf numFmtId="49" fontId="23" fillId="2" borderId="22" xfId="0" applyNumberFormat="1" applyFont="1" applyFill="1" applyBorder="1" applyAlignment="1">
      <alignment horizontal="center" vertical="center" wrapText="1"/>
    </xf>
    <xf numFmtId="49" fontId="33" fillId="3" borderId="5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V35"/>
  <sheetViews>
    <sheetView view="pageBreakPreview" zoomScale="90" zoomScaleNormal="100" zoomScaleSheetLayoutView="90" workbookViewId="0">
      <selection activeCell="P4" sqref="P4:U4"/>
    </sheetView>
  </sheetViews>
  <sheetFormatPr defaultRowHeight="15" x14ac:dyDescent="0.25"/>
  <cols>
    <col min="1" max="1" width="50.85546875" customWidth="1"/>
    <col min="2" max="2" width="6.85546875" customWidth="1"/>
    <col min="3" max="3" width="6" customWidth="1"/>
    <col min="4" max="4" width="5.85546875" customWidth="1"/>
    <col min="5" max="5" width="5" customWidth="1"/>
    <col min="6" max="6" width="6.140625" customWidth="1"/>
    <col min="7" max="7" width="5.5703125" customWidth="1"/>
    <col min="8" max="8" width="5.42578125" customWidth="1"/>
    <col min="9" max="9" width="5.28515625" customWidth="1"/>
    <col min="10" max="11" width="6" customWidth="1"/>
    <col min="12" max="12" width="6.140625" customWidth="1"/>
    <col min="13" max="13" width="4.7109375" customWidth="1"/>
    <col min="14" max="14" width="5.7109375" customWidth="1"/>
    <col min="15" max="15" width="6.5703125" customWidth="1"/>
    <col min="16" max="16" width="5.7109375" customWidth="1"/>
    <col min="17" max="17" width="6.140625" customWidth="1"/>
    <col min="18" max="18" width="6.28515625" customWidth="1"/>
    <col min="19" max="19" width="6.7109375" customWidth="1"/>
    <col min="20" max="20" width="6.5703125" customWidth="1"/>
    <col min="21" max="21" width="6.42578125" customWidth="1"/>
    <col min="22" max="22" width="0.140625" customWidth="1"/>
  </cols>
  <sheetData>
    <row r="1" spans="1:22" ht="21" x14ac:dyDescent="0.35">
      <c r="A1" s="58"/>
      <c r="B1" s="6"/>
      <c r="C1" s="6"/>
      <c r="D1" s="6"/>
      <c r="E1" s="6"/>
      <c r="F1" s="63"/>
      <c r="G1" s="63"/>
      <c r="H1" s="63"/>
      <c r="I1" s="108"/>
      <c r="J1" s="109"/>
      <c r="K1" s="109"/>
      <c r="L1" s="109"/>
      <c r="M1" s="109"/>
      <c r="N1" s="109"/>
      <c r="O1" s="109"/>
      <c r="P1" s="109"/>
      <c r="Q1" s="45" t="s">
        <v>20</v>
      </c>
      <c r="R1" s="45"/>
      <c r="S1" s="45"/>
      <c r="T1" s="120"/>
      <c r="U1" s="120"/>
      <c r="V1" s="116"/>
    </row>
    <row r="2" spans="1:22" ht="20.25" customHeight="1" x14ac:dyDescent="0.3">
      <c r="A2" s="289"/>
      <c r="B2" s="290"/>
      <c r="C2" s="290"/>
      <c r="D2" s="290"/>
      <c r="E2" s="60"/>
      <c r="F2" s="110"/>
      <c r="G2" s="110"/>
      <c r="H2" s="110"/>
      <c r="I2" s="111"/>
      <c r="J2" s="111"/>
      <c r="K2" s="111"/>
      <c r="L2" s="111"/>
      <c r="M2" s="111"/>
      <c r="N2" s="111"/>
      <c r="O2" s="296" t="s">
        <v>60</v>
      </c>
      <c r="P2" s="297"/>
      <c r="Q2" s="297"/>
      <c r="R2" s="297"/>
      <c r="S2" s="297"/>
      <c r="T2" s="297"/>
      <c r="U2" s="297"/>
      <c r="V2" s="297"/>
    </row>
    <row r="3" spans="1:22" ht="18" customHeight="1" x14ac:dyDescent="0.3">
      <c r="A3" s="291"/>
      <c r="B3" s="292"/>
      <c r="C3" s="292"/>
      <c r="D3" s="292"/>
      <c r="E3" s="59"/>
      <c r="F3" s="112"/>
      <c r="G3" s="112"/>
      <c r="H3" s="112"/>
      <c r="I3" s="109"/>
      <c r="J3" s="109"/>
      <c r="K3" s="109"/>
      <c r="L3" s="109"/>
      <c r="M3" s="109"/>
      <c r="N3" s="109"/>
      <c r="O3" s="298" t="s">
        <v>61</v>
      </c>
      <c r="P3" s="299"/>
      <c r="Q3" s="299"/>
      <c r="R3" s="299"/>
      <c r="S3" s="299"/>
      <c r="T3" s="299"/>
      <c r="U3" s="299"/>
      <c r="V3" s="116"/>
    </row>
    <row r="4" spans="1:22" ht="20.25" x14ac:dyDescent="0.3">
      <c r="A4" s="293"/>
      <c r="B4" s="292"/>
      <c r="C4" s="292"/>
      <c r="D4" s="292"/>
      <c r="E4" s="59"/>
      <c r="F4" s="113"/>
      <c r="G4" s="113"/>
      <c r="H4" s="113"/>
      <c r="I4" s="109"/>
      <c r="J4" s="109"/>
      <c r="K4" s="109"/>
      <c r="L4" s="109"/>
      <c r="M4" s="109"/>
      <c r="N4" s="109"/>
      <c r="O4" s="109"/>
      <c r="P4" s="294" t="s">
        <v>130</v>
      </c>
      <c r="Q4" s="295"/>
      <c r="R4" s="295"/>
      <c r="S4" s="295"/>
      <c r="T4" s="295"/>
      <c r="U4" s="295"/>
      <c r="V4" s="116"/>
    </row>
    <row r="5" spans="1:22" ht="23.25" customHeight="1" x14ac:dyDescent="0.25"/>
    <row r="6" spans="1:22" ht="50.25" customHeight="1" x14ac:dyDescent="0.25">
      <c r="A6" s="288" t="s">
        <v>107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1:22" ht="9.75" customHeight="1" thickBot="1" x14ac:dyDescent="0.3">
      <c r="A7" s="62"/>
      <c r="B7" s="62"/>
      <c r="C7" s="222"/>
      <c r="D7" s="62"/>
      <c r="E7" s="62"/>
      <c r="F7" s="62"/>
      <c r="G7" s="222"/>
      <c r="H7" s="62"/>
      <c r="I7" s="62"/>
      <c r="J7" s="62"/>
      <c r="K7" s="222"/>
      <c r="L7" s="62"/>
      <c r="M7" s="62"/>
      <c r="N7" s="98"/>
      <c r="O7" s="222"/>
      <c r="P7" s="98"/>
      <c r="Q7" s="98"/>
      <c r="R7" s="98"/>
      <c r="S7" s="222"/>
      <c r="T7" s="98"/>
      <c r="U7" s="98"/>
    </row>
    <row r="8" spans="1:22" ht="15" customHeight="1" x14ac:dyDescent="0.25">
      <c r="A8" s="300" t="s">
        <v>13</v>
      </c>
      <c r="B8" s="302" t="s">
        <v>108</v>
      </c>
      <c r="C8" s="303"/>
      <c r="D8" s="303"/>
      <c r="E8" s="303"/>
      <c r="F8" s="303"/>
      <c r="G8" s="303"/>
      <c r="H8" s="303"/>
      <c r="I8" s="304"/>
      <c r="J8" s="302" t="s">
        <v>14</v>
      </c>
      <c r="K8" s="303"/>
      <c r="L8" s="303"/>
      <c r="M8" s="303"/>
      <c r="N8" s="303"/>
      <c r="O8" s="303"/>
      <c r="P8" s="303"/>
      <c r="Q8" s="303"/>
      <c r="R8" s="302" t="s">
        <v>109</v>
      </c>
      <c r="S8" s="303"/>
      <c r="T8" s="317"/>
      <c r="U8" s="318"/>
    </row>
    <row r="9" spans="1:22" ht="15.75" customHeight="1" thickBot="1" x14ac:dyDescent="0.3">
      <c r="A9" s="301"/>
      <c r="B9" s="305"/>
      <c r="C9" s="306"/>
      <c r="D9" s="306"/>
      <c r="E9" s="306"/>
      <c r="F9" s="306"/>
      <c r="G9" s="306"/>
      <c r="H9" s="306"/>
      <c r="I9" s="307"/>
      <c r="J9" s="305" t="s">
        <v>110</v>
      </c>
      <c r="K9" s="306"/>
      <c r="L9" s="306"/>
      <c r="M9" s="306"/>
      <c r="N9" s="306"/>
      <c r="O9" s="306"/>
      <c r="P9" s="306"/>
      <c r="Q9" s="306"/>
      <c r="R9" s="319"/>
      <c r="S9" s="320"/>
      <c r="T9" s="320"/>
      <c r="U9" s="321"/>
    </row>
    <row r="10" spans="1:22" ht="19.5" customHeight="1" thickBot="1" x14ac:dyDescent="0.3">
      <c r="A10" s="301"/>
      <c r="B10" s="308" t="s">
        <v>23</v>
      </c>
      <c r="C10" s="309"/>
      <c r="D10" s="309"/>
      <c r="E10" s="310"/>
      <c r="F10" s="308" t="s">
        <v>54</v>
      </c>
      <c r="G10" s="309"/>
      <c r="H10" s="309"/>
      <c r="I10" s="311"/>
      <c r="J10" s="308" t="s">
        <v>22</v>
      </c>
      <c r="K10" s="309"/>
      <c r="L10" s="312"/>
      <c r="M10" s="310"/>
      <c r="N10" s="313" t="s">
        <v>55</v>
      </c>
      <c r="O10" s="314"/>
      <c r="P10" s="315"/>
      <c r="Q10" s="316"/>
      <c r="R10" s="322"/>
      <c r="S10" s="323"/>
      <c r="T10" s="323"/>
      <c r="U10" s="324"/>
    </row>
    <row r="11" spans="1:22" ht="18.75" customHeight="1" thickBot="1" x14ac:dyDescent="0.3">
      <c r="A11" s="301"/>
      <c r="B11" s="64" t="s">
        <v>48</v>
      </c>
      <c r="C11" s="230" t="s">
        <v>106</v>
      </c>
      <c r="D11" s="65" t="s">
        <v>46</v>
      </c>
      <c r="E11" s="66" t="s">
        <v>47</v>
      </c>
      <c r="F11" s="64" t="s">
        <v>48</v>
      </c>
      <c r="G11" s="230" t="s">
        <v>106</v>
      </c>
      <c r="H11" s="65" t="s">
        <v>46</v>
      </c>
      <c r="I11" s="66" t="s">
        <v>47</v>
      </c>
      <c r="J11" s="64" t="s">
        <v>48</v>
      </c>
      <c r="K11" s="230" t="s">
        <v>106</v>
      </c>
      <c r="L11" s="65" t="s">
        <v>46</v>
      </c>
      <c r="M11" s="66" t="s">
        <v>47</v>
      </c>
      <c r="N11" s="64" t="s">
        <v>48</v>
      </c>
      <c r="O11" s="230" t="s">
        <v>106</v>
      </c>
      <c r="P11" s="65" t="s">
        <v>46</v>
      </c>
      <c r="Q11" s="66" t="s">
        <v>47</v>
      </c>
      <c r="R11" s="64" t="s">
        <v>48</v>
      </c>
      <c r="S11" s="230" t="s">
        <v>106</v>
      </c>
      <c r="T11" s="65" t="s">
        <v>46</v>
      </c>
      <c r="U11" s="66" t="s">
        <v>47</v>
      </c>
    </row>
    <row r="12" spans="1:22" ht="15.75" customHeight="1" thickBot="1" x14ac:dyDescent="0.3">
      <c r="A12" s="67"/>
      <c r="B12" s="64" t="s">
        <v>16</v>
      </c>
      <c r="C12" s="230" t="s">
        <v>49</v>
      </c>
      <c r="D12" s="73" t="s">
        <v>49</v>
      </c>
      <c r="E12" s="74" t="s">
        <v>49</v>
      </c>
      <c r="F12" s="64" t="s">
        <v>16</v>
      </c>
      <c r="G12" s="230" t="s">
        <v>49</v>
      </c>
      <c r="H12" s="73" t="s">
        <v>49</v>
      </c>
      <c r="I12" s="74" t="s">
        <v>49</v>
      </c>
      <c r="J12" s="64" t="s">
        <v>16</v>
      </c>
      <c r="K12" s="230" t="s">
        <v>49</v>
      </c>
      <c r="L12" s="73" t="s">
        <v>49</v>
      </c>
      <c r="M12" s="74" t="s">
        <v>49</v>
      </c>
      <c r="N12" s="64" t="s">
        <v>16</v>
      </c>
      <c r="O12" s="230" t="s">
        <v>49</v>
      </c>
      <c r="P12" s="73" t="s">
        <v>49</v>
      </c>
      <c r="Q12" s="74" t="s">
        <v>49</v>
      </c>
      <c r="R12" s="64" t="s">
        <v>16</v>
      </c>
      <c r="S12" s="230" t="s">
        <v>49</v>
      </c>
      <c r="T12" s="73" t="s">
        <v>49</v>
      </c>
      <c r="U12" s="74" t="s">
        <v>49</v>
      </c>
    </row>
    <row r="13" spans="1:22" ht="34.5" customHeight="1" thickBot="1" x14ac:dyDescent="0.3">
      <c r="A13" s="218" t="s">
        <v>89</v>
      </c>
      <c r="B13" s="69" t="str">
        <f>'в печать НП 1'!AD13</f>
        <v>20</v>
      </c>
      <c r="C13" s="231" t="str">
        <f>'в печать НП 1'!AC13</f>
        <v>166</v>
      </c>
      <c r="D13" s="236" t="str">
        <f>'в печать НП 1'!AA13</f>
        <v>100</v>
      </c>
      <c r="E13" s="237" t="str">
        <f>'в печать НП 1'!AB13</f>
        <v>66</v>
      </c>
      <c r="F13" s="72">
        <f>'НП свыше года'!AO13</f>
        <v>53</v>
      </c>
      <c r="G13" s="242">
        <f>'в печать НП 2-3'!AO13</f>
        <v>248</v>
      </c>
      <c r="H13" s="236">
        <f>'в печать НП 2-3'!AM13</f>
        <v>223</v>
      </c>
      <c r="I13" s="237">
        <f>'в печать НП 2-3'!AN13</f>
        <v>25</v>
      </c>
      <c r="J13" s="72">
        <f>'Т  до 2-х  лет'!AO13</f>
        <v>40.083333333333336</v>
      </c>
      <c r="K13" s="242">
        <f>'в печать Т 1-2'!AO13</f>
        <v>249</v>
      </c>
      <c r="L13" s="236">
        <f>'в печать Т 1-2'!AM13</f>
        <v>211</v>
      </c>
      <c r="M13" s="237">
        <f>'в печать Т 1-2'!AN13</f>
        <v>38</v>
      </c>
      <c r="N13" s="72">
        <f>'Т свыше  2-х  лет'!AO13</f>
        <v>40</v>
      </c>
      <c r="O13" s="242">
        <f>'в печать Т 3,4,5'!AO13</f>
        <v>374</v>
      </c>
      <c r="P13" s="236">
        <f>'в печать Т 3,4,5'!AM13</f>
        <v>316</v>
      </c>
      <c r="Q13" s="237">
        <f>'в печать Т 3,4,5'!AN13</f>
        <v>58</v>
      </c>
      <c r="R13" s="72">
        <f>ССМ!AO13</f>
        <v>28</v>
      </c>
      <c r="S13" s="242">
        <f>'в печать ССМ'!AO13</f>
        <v>408</v>
      </c>
      <c r="T13" s="236">
        <f>'в печать ССМ'!AM13</f>
        <v>300</v>
      </c>
      <c r="U13" s="237">
        <f>'в печать ССМ'!AN13</f>
        <v>108</v>
      </c>
    </row>
    <row r="14" spans="1:22" ht="37.5" customHeight="1" thickBot="1" x14ac:dyDescent="0.3">
      <c r="A14" s="115" t="s">
        <v>93</v>
      </c>
      <c r="B14" s="69" t="str">
        <f>'в печать НП 1'!AD14</f>
        <v>18</v>
      </c>
      <c r="C14" s="231" t="str">
        <f>'в печать НП 1'!AC14</f>
        <v>150</v>
      </c>
      <c r="D14" s="236" t="str">
        <f>'в печать НП 1'!AA14</f>
        <v>125</v>
      </c>
      <c r="E14" s="237" t="str">
        <f>'в печать НП 1'!AB14</f>
        <v>25</v>
      </c>
      <c r="F14" s="72">
        <f>'НП свыше года'!AO14</f>
        <v>20</v>
      </c>
      <c r="G14" s="242">
        <f>'в печать НП 2-3'!AO14</f>
        <v>94</v>
      </c>
      <c r="H14" s="236">
        <f>'в печать НП 2-3'!AM14</f>
        <v>82</v>
      </c>
      <c r="I14" s="237">
        <f>'в печать НП 2-3'!AN14</f>
        <v>12</v>
      </c>
      <c r="J14" s="72">
        <f>'Т  до 2-х  лет'!AO14</f>
        <v>22.083333333333332</v>
      </c>
      <c r="K14" s="242">
        <f>'в печать Т 1-2'!AO14</f>
        <v>137</v>
      </c>
      <c r="L14" s="236">
        <f>'в печать Т 1-2'!AM14</f>
        <v>116</v>
      </c>
      <c r="M14" s="237">
        <f>'в печать Т 1-2'!AN14</f>
        <v>21</v>
      </c>
      <c r="N14" s="72">
        <f>'Т свыше  2-х  лет'!AO14</f>
        <v>22</v>
      </c>
      <c r="O14" s="242">
        <f>'в печать Т 3,4,5'!AO14</f>
        <v>206</v>
      </c>
      <c r="P14" s="236">
        <f>'в печать Т 3,4,5'!AM14</f>
        <v>175</v>
      </c>
      <c r="Q14" s="237">
        <f>'в печать Т 3,4,5'!AN14</f>
        <v>31</v>
      </c>
      <c r="R14" s="72">
        <f>ССМ!AO14</f>
        <v>27</v>
      </c>
      <c r="S14" s="242">
        <f>'в печать ССМ'!AO14</f>
        <v>393</v>
      </c>
      <c r="T14" s="236">
        <f>'в печать ССМ'!AM14</f>
        <v>292</v>
      </c>
      <c r="U14" s="237">
        <f>'в печать ССМ'!AN14</f>
        <v>101</v>
      </c>
    </row>
    <row r="15" spans="1:22" ht="34.5" customHeight="1" thickBot="1" x14ac:dyDescent="0.3">
      <c r="A15" s="218" t="s">
        <v>91</v>
      </c>
      <c r="B15" s="69" t="str">
        <f>'в печать НП 1'!AD15</f>
        <v>26</v>
      </c>
      <c r="C15" s="231" t="str">
        <f>'в печать НП 1'!AC15</f>
        <v>216</v>
      </c>
      <c r="D15" s="236" t="str">
        <f>'в печать НП 1'!AA15</f>
        <v>168</v>
      </c>
      <c r="E15" s="237" t="str">
        <f>'в печать НП 1'!AB15</f>
        <v>48</v>
      </c>
      <c r="F15" s="72">
        <f>'НП свыше года'!AO15</f>
        <v>25</v>
      </c>
      <c r="G15" s="242">
        <f>'в печать НП 2-3'!AO15</f>
        <v>117.3</v>
      </c>
      <c r="H15" s="236">
        <f>'в печать НП 2-3'!AM15</f>
        <v>101.3</v>
      </c>
      <c r="I15" s="237">
        <f>'в печать НП 2-3'!AN15</f>
        <v>16</v>
      </c>
      <c r="J15" s="72">
        <f>'Т  до 2-х  лет'!AO15</f>
        <v>27.083333333333332</v>
      </c>
      <c r="K15" s="242">
        <f>'в печать Т 1-2'!AO15</f>
        <v>169</v>
      </c>
      <c r="L15" s="236">
        <f>'в печать Т 1-2'!AM15</f>
        <v>142</v>
      </c>
      <c r="M15" s="237">
        <f>'в печать Т 1-2'!AN15</f>
        <v>27</v>
      </c>
      <c r="N15" s="72">
        <f>'Т свыше  2-х  лет'!AO15</f>
        <v>27</v>
      </c>
      <c r="O15" s="242">
        <f>'в печать Т 3,4,5'!AO15</f>
        <v>253</v>
      </c>
      <c r="P15" s="236">
        <f>'в печать Т 3,4,5'!AM15</f>
        <v>215</v>
      </c>
      <c r="Q15" s="237">
        <f>'в печать Т 3,4,5'!AN15</f>
        <v>38</v>
      </c>
      <c r="R15" s="72">
        <f>ССМ!AO15</f>
        <v>32</v>
      </c>
      <c r="S15" s="242">
        <f>'в печать ССМ'!AO15</f>
        <v>466</v>
      </c>
      <c r="T15" s="236">
        <f>'в печать ССМ'!AM15</f>
        <v>342</v>
      </c>
      <c r="U15" s="237">
        <f>'в печать ССМ'!AN15</f>
        <v>124</v>
      </c>
    </row>
    <row r="16" spans="1:22" ht="36.75" customHeight="1" thickBot="1" x14ac:dyDescent="0.3">
      <c r="A16" s="218" t="s">
        <v>64</v>
      </c>
      <c r="B16" s="69" t="str">
        <f>'в печать НП 1'!AD16</f>
        <v>18</v>
      </c>
      <c r="C16" s="231" t="str">
        <f>'в печать НП 1'!AC16</f>
        <v>150</v>
      </c>
      <c r="D16" s="236" t="str">
        <f>'в печать НП 1'!AA16</f>
        <v>150</v>
      </c>
      <c r="E16" s="237">
        <f>'в печать НП 1'!AB16</f>
        <v>0</v>
      </c>
      <c r="F16" s="72">
        <f>'НП свыше года'!AO16</f>
        <v>2</v>
      </c>
      <c r="G16" s="242">
        <f>'в печать НП 2-3'!AO16</f>
        <v>9</v>
      </c>
      <c r="H16" s="236">
        <f>'в печать НП 2-3'!AM16</f>
        <v>9</v>
      </c>
      <c r="I16" s="237">
        <f>'в печать НП 2-3'!AN16</f>
        <v>0</v>
      </c>
      <c r="J16" s="72">
        <f>'Т  до 2-х  лет'!AO16</f>
        <v>4.166666666666667</v>
      </c>
      <c r="K16" s="242">
        <f>'в печать Т 1-2'!AO16</f>
        <v>25</v>
      </c>
      <c r="L16" s="236">
        <f>'в печать Т 1-2'!AM16</f>
        <v>22</v>
      </c>
      <c r="M16" s="237">
        <f>'в печать Т 1-2'!AN16</f>
        <v>3</v>
      </c>
      <c r="N16" s="72">
        <f>'Т свыше  2-х  лет'!AO16</f>
        <v>4</v>
      </c>
      <c r="O16" s="242">
        <f>'в печать Т 3,4,5'!AO16</f>
        <v>38</v>
      </c>
      <c r="P16" s="236">
        <f>'в печать Т 3,4,5'!AM16</f>
        <v>32</v>
      </c>
      <c r="Q16" s="237">
        <f>'в печать Т 3,4,5'!AN16</f>
        <v>6</v>
      </c>
      <c r="R16" s="72">
        <f>ССМ!AO16</f>
        <v>2</v>
      </c>
      <c r="S16" s="242">
        <f>'в печать ССМ'!AO16</f>
        <v>29</v>
      </c>
      <c r="T16" s="236">
        <f>'в печать ССМ'!AM16</f>
        <v>20</v>
      </c>
      <c r="U16" s="237">
        <f>'в печать ССМ'!AN16</f>
        <v>9</v>
      </c>
    </row>
    <row r="17" spans="1:21" ht="23.25" customHeight="1" thickBot="1" x14ac:dyDescent="0.3">
      <c r="A17" s="75" t="s">
        <v>65</v>
      </c>
      <c r="B17" s="69" t="str">
        <f>'в печать НП 1'!AD17</f>
        <v>12</v>
      </c>
      <c r="C17" s="231" t="str">
        <f>'в печать НП 1'!AC17</f>
        <v>100</v>
      </c>
      <c r="D17" s="236" t="str">
        <f>'в печать НП 1'!AA17</f>
        <v>100</v>
      </c>
      <c r="E17" s="237">
        <f>'в печать НП 1'!AB17</f>
        <v>0</v>
      </c>
      <c r="F17" s="72">
        <f>'НП свыше года'!AO17</f>
        <v>0</v>
      </c>
      <c r="G17" s="242">
        <f>'в печать НП 2-3'!AO17</f>
        <v>0</v>
      </c>
      <c r="H17" s="236">
        <f>'в печать НП 2-3'!AM17</f>
        <v>0</v>
      </c>
      <c r="I17" s="237">
        <f>'в печать НП 2-3'!AN17</f>
        <v>0</v>
      </c>
      <c r="J17" s="72">
        <f>'Т  до 2-х  лет'!AO17</f>
        <v>2.0833333333333335</v>
      </c>
      <c r="K17" s="242">
        <f>'в печать Т 1-2'!AO17</f>
        <v>13</v>
      </c>
      <c r="L17" s="236">
        <f>'в печать Т 1-2'!AM17</f>
        <v>12</v>
      </c>
      <c r="M17" s="237">
        <f>'в печать Т 1-2'!AN17</f>
        <v>1</v>
      </c>
      <c r="N17" s="72">
        <f>'Т свыше  2-х  лет'!AO17</f>
        <v>2</v>
      </c>
      <c r="O17" s="242">
        <f>'в печать Т 3,4,5'!AO17</f>
        <v>19</v>
      </c>
      <c r="P17" s="236">
        <f>'в печать Т 3,4,5'!AM17</f>
        <v>17</v>
      </c>
      <c r="Q17" s="237">
        <f>'в печать Т 3,4,5'!AN17</f>
        <v>2</v>
      </c>
      <c r="R17" s="72">
        <f>ССМ!AO17</f>
        <v>4</v>
      </c>
      <c r="S17" s="242">
        <f>'в печать ССМ'!AO17</f>
        <v>58</v>
      </c>
      <c r="T17" s="236">
        <f>'в печать ССМ'!AM17</f>
        <v>40</v>
      </c>
      <c r="U17" s="237">
        <f>'в печать ССМ'!AN17</f>
        <v>18</v>
      </c>
    </row>
    <row r="18" spans="1:21" ht="24" customHeight="1" thickBot="1" x14ac:dyDescent="0.3">
      <c r="A18" s="75" t="s">
        <v>66</v>
      </c>
      <c r="B18" s="69" t="str">
        <f>'в печать НП 1'!AD18</f>
        <v>6</v>
      </c>
      <c r="C18" s="231" t="str">
        <f>'в печать НП 1'!AC18</f>
        <v>50</v>
      </c>
      <c r="D18" s="236" t="str">
        <f>'в печать НП 1'!AA18</f>
        <v>11</v>
      </c>
      <c r="E18" s="237" t="str">
        <f>'в печать НП 1'!AB18</f>
        <v>39</v>
      </c>
      <c r="F18" s="72">
        <f>'НП свыше года'!AO18</f>
        <v>0</v>
      </c>
      <c r="G18" s="242">
        <f>'в печать НП 2-3'!AO18</f>
        <v>0</v>
      </c>
      <c r="H18" s="236">
        <f>'в печать НП 2-3'!AM18</f>
        <v>0</v>
      </c>
      <c r="I18" s="237">
        <f>'в печать НП 2-3'!AN18</f>
        <v>0</v>
      </c>
      <c r="J18" s="72">
        <f>'Т  до 2-х  лет'!AO18</f>
        <v>0.5</v>
      </c>
      <c r="K18" s="242">
        <f>'в печать Т 1-2'!AO18</f>
        <v>6</v>
      </c>
      <c r="L18" s="236">
        <f>'в печать Т 1-2'!AM18</f>
        <v>6</v>
      </c>
      <c r="M18" s="237">
        <f>'в печать Т 1-2'!AN18</f>
        <v>0</v>
      </c>
      <c r="N18" s="72">
        <f>'Т свыше  2-х  лет'!AO18</f>
        <v>1</v>
      </c>
      <c r="O18" s="242">
        <f>'в печать Т 3,4,5'!AO18</f>
        <v>9</v>
      </c>
      <c r="P18" s="236">
        <f>'в печать Т 3,4,5'!AM18</f>
        <v>9</v>
      </c>
      <c r="Q18" s="237">
        <f>'в печать Т 3,4,5'!AN18</f>
        <v>0</v>
      </c>
      <c r="R18" s="72">
        <f>ССМ!AO18</f>
        <v>2</v>
      </c>
      <c r="S18" s="242">
        <f>'в печать ССМ'!AO18</f>
        <v>29</v>
      </c>
      <c r="T18" s="236">
        <f>'в печать ССМ'!AM18</f>
        <v>29</v>
      </c>
      <c r="U18" s="237">
        <f>'в печать ССМ'!AN18</f>
        <v>0</v>
      </c>
    </row>
    <row r="19" spans="1:21" ht="25.5" customHeight="1" thickBot="1" x14ac:dyDescent="0.3">
      <c r="A19" s="75" t="s">
        <v>68</v>
      </c>
      <c r="B19" s="232" t="e">
        <f>'в печать НП 1'!#REF!</f>
        <v>#REF!</v>
      </c>
      <c r="C19" s="233" t="e">
        <f>'в печать НП 1'!#REF!</f>
        <v>#REF!</v>
      </c>
      <c r="D19" s="238" t="e">
        <f>'в печать НП 1'!#REF!</f>
        <v>#REF!</v>
      </c>
      <c r="E19" s="239" t="e">
        <f>'в печать НП 1'!#REF!</f>
        <v>#REF!</v>
      </c>
      <c r="F19" s="244">
        <f>'НП свыше года'!AO19</f>
        <v>0</v>
      </c>
      <c r="G19" s="245">
        <f>'в печать НП 2-3'!AO19</f>
        <v>0</v>
      </c>
      <c r="H19" s="238">
        <f>'в печать НП 2-3'!AM19</f>
        <v>0</v>
      </c>
      <c r="I19" s="239">
        <f>'в печать НП 2-3'!AN19</f>
        <v>0</v>
      </c>
      <c r="J19" s="244">
        <f>'Т  до 2-х  лет'!AO19</f>
        <v>4</v>
      </c>
      <c r="K19" s="245">
        <f>'в печать Т 1-2'!AO19</f>
        <v>25</v>
      </c>
      <c r="L19" s="238">
        <f>'в печать Т 1-2'!AM19</f>
        <v>25</v>
      </c>
      <c r="M19" s="239">
        <f>'в печать Т 1-2'!AN19</f>
        <v>0</v>
      </c>
      <c r="N19" s="244">
        <f>'Т свыше  2-х  лет'!AO19</f>
        <v>4</v>
      </c>
      <c r="O19" s="245">
        <f>'в печать Т 3,4,5'!AO19</f>
        <v>37</v>
      </c>
      <c r="P19" s="238">
        <f>'в печать Т 3,4,5'!AM19</f>
        <v>37</v>
      </c>
      <c r="Q19" s="239">
        <f>'в печать Т 3,4,5'!AN19</f>
        <v>0</v>
      </c>
      <c r="R19" s="244">
        <f>ССМ!AO19</f>
        <v>5</v>
      </c>
      <c r="S19" s="245">
        <f>'в печать ССМ'!AO19</f>
        <v>73</v>
      </c>
      <c r="T19" s="238">
        <f>'в печать ССМ'!AM19</f>
        <v>73</v>
      </c>
      <c r="U19" s="239">
        <f>'в печать ССМ'!AN19</f>
        <v>0</v>
      </c>
    </row>
    <row r="20" spans="1:21" ht="63.75" customHeight="1" thickBot="1" x14ac:dyDescent="0.3">
      <c r="A20" s="218" t="s">
        <v>100</v>
      </c>
      <c r="B20" s="234" t="e">
        <f>B13+B14+B15+B16+B17+B18+B19</f>
        <v>#REF!</v>
      </c>
      <c r="C20" s="235">
        <f>'в печать НП 1'!AC23</f>
        <v>832</v>
      </c>
      <c r="D20" s="240" t="e">
        <f t="shared" ref="D20:U20" si="0">D13+D14+D15+D16+D17+D18+D19</f>
        <v>#REF!</v>
      </c>
      <c r="E20" s="243" t="e">
        <f t="shared" si="0"/>
        <v>#REF!</v>
      </c>
      <c r="F20" s="234">
        <f t="shared" si="0"/>
        <v>100</v>
      </c>
      <c r="G20" s="250">
        <f>'в печать НП 2-3'!AO25</f>
        <v>468.3</v>
      </c>
      <c r="H20" s="240">
        <f t="shared" si="0"/>
        <v>415.3</v>
      </c>
      <c r="I20" s="243">
        <f t="shared" si="0"/>
        <v>53</v>
      </c>
      <c r="J20" s="234">
        <f t="shared" si="0"/>
        <v>100</v>
      </c>
      <c r="K20" s="250">
        <f>'в печать Т 1-2'!AO25</f>
        <v>624</v>
      </c>
      <c r="L20" s="240">
        <f t="shared" si="0"/>
        <v>534</v>
      </c>
      <c r="M20" s="241">
        <f t="shared" si="0"/>
        <v>90</v>
      </c>
      <c r="N20" s="234">
        <f t="shared" si="0"/>
        <v>100</v>
      </c>
      <c r="O20" s="250">
        <f>'в печать Т 3,4,5'!AO25</f>
        <v>936</v>
      </c>
      <c r="P20" s="240">
        <f t="shared" si="0"/>
        <v>801</v>
      </c>
      <c r="Q20" s="241">
        <f t="shared" si="0"/>
        <v>135</v>
      </c>
      <c r="R20" s="234">
        <f t="shared" si="0"/>
        <v>100</v>
      </c>
      <c r="S20" s="250">
        <f>'в печать ССМ'!AO25</f>
        <v>1456</v>
      </c>
      <c r="T20" s="240">
        <f t="shared" si="0"/>
        <v>1096</v>
      </c>
      <c r="U20" s="241">
        <f t="shared" si="0"/>
        <v>360</v>
      </c>
    </row>
    <row r="21" spans="1:21" ht="24" customHeight="1" thickBot="1" x14ac:dyDescent="0.3">
      <c r="A21" s="218" t="s">
        <v>56</v>
      </c>
      <c r="B21" s="333" t="e">
        <f>D20+E20</f>
        <v>#REF!</v>
      </c>
      <c r="C21" s="334"/>
      <c r="D21" s="335"/>
      <c r="E21" s="336"/>
      <c r="F21" s="337">
        <f>H20+I20</f>
        <v>468.3</v>
      </c>
      <c r="G21" s="338"/>
      <c r="H21" s="339"/>
      <c r="I21" s="340"/>
      <c r="J21" s="333">
        <f>L20+M20</f>
        <v>624</v>
      </c>
      <c r="K21" s="334"/>
      <c r="L21" s="335"/>
      <c r="M21" s="336"/>
      <c r="N21" s="333">
        <f>P20+Q20</f>
        <v>936</v>
      </c>
      <c r="O21" s="334"/>
      <c r="P21" s="335"/>
      <c r="Q21" s="336"/>
      <c r="R21" s="333">
        <f>T20+U20</f>
        <v>1456</v>
      </c>
      <c r="S21" s="334"/>
      <c r="T21" s="335"/>
      <c r="U21" s="336"/>
    </row>
    <row r="22" spans="1:21" ht="24.75" customHeight="1" thickBot="1" x14ac:dyDescent="0.3">
      <c r="A22" s="68" t="s">
        <v>24</v>
      </c>
      <c r="B22" s="325" t="s">
        <v>117</v>
      </c>
      <c r="C22" s="326"/>
      <c r="D22" s="327"/>
      <c r="E22" s="328"/>
      <c r="F22" s="329" t="s">
        <v>119</v>
      </c>
      <c r="G22" s="330"/>
      <c r="H22" s="331"/>
      <c r="I22" s="332"/>
      <c r="J22" s="329" t="s">
        <v>121</v>
      </c>
      <c r="K22" s="330"/>
      <c r="L22" s="331"/>
      <c r="M22" s="332"/>
      <c r="N22" s="329" t="s">
        <v>123</v>
      </c>
      <c r="O22" s="330"/>
      <c r="P22" s="331"/>
      <c r="Q22" s="332"/>
      <c r="R22" s="329" t="s">
        <v>75</v>
      </c>
      <c r="S22" s="330"/>
      <c r="T22" s="331"/>
      <c r="U22" s="332"/>
    </row>
    <row r="23" spans="1:21" ht="24" customHeight="1" thickBot="1" x14ac:dyDescent="0.3">
      <c r="A23" s="7" t="s">
        <v>26</v>
      </c>
      <c r="B23" s="353">
        <v>6</v>
      </c>
      <c r="C23" s="354"/>
      <c r="D23" s="355"/>
      <c r="E23" s="356"/>
      <c r="F23" s="353">
        <v>9</v>
      </c>
      <c r="G23" s="354"/>
      <c r="H23" s="357"/>
      <c r="I23" s="358"/>
      <c r="J23" s="359" t="s">
        <v>105</v>
      </c>
      <c r="K23" s="360"/>
      <c r="L23" s="361"/>
      <c r="M23" s="362"/>
      <c r="N23" s="359" t="s">
        <v>103</v>
      </c>
      <c r="O23" s="360"/>
      <c r="P23" s="361"/>
      <c r="Q23" s="362"/>
      <c r="R23" s="353">
        <v>28</v>
      </c>
      <c r="S23" s="354"/>
      <c r="T23" s="357"/>
      <c r="U23" s="358"/>
    </row>
    <row r="24" spans="1:21" ht="22.5" customHeight="1" thickBot="1" x14ac:dyDescent="0.3">
      <c r="A24" s="7" t="s">
        <v>25</v>
      </c>
      <c r="B24" s="347" t="s">
        <v>116</v>
      </c>
      <c r="C24" s="348"/>
      <c r="D24" s="349"/>
      <c r="E24" s="350"/>
      <c r="F24" s="347" t="s">
        <v>118</v>
      </c>
      <c r="G24" s="348"/>
      <c r="H24" s="351"/>
      <c r="I24" s="352"/>
      <c r="J24" s="347" t="s">
        <v>120</v>
      </c>
      <c r="K24" s="348"/>
      <c r="L24" s="351"/>
      <c r="M24" s="352"/>
      <c r="N24" s="347" t="s">
        <v>122</v>
      </c>
      <c r="O24" s="348"/>
      <c r="P24" s="351"/>
      <c r="Q24" s="352"/>
      <c r="R24" s="347" t="s">
        <v>78</v>
      </c>
      <c r="S24" s="348"/>
      <c r="T24" s="351"/>
      <c r="U24" s="352"/>
    </row>
    <row r="25" spans="1:21" ht="8.25" customHeight="1" x14ac:dyDescent="0.25">
      <c r="A25" s="5"/>
      <c r="B25" s="61"/>
      <c r="C25" s="216"/>
      <c r="D25" s="3"/>
      <c r="E25" s="3"/>
      <c r="F25" s="4"/>
      <c r="G25" s="4"/>
      <c r="H25" s="4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</row>
    <row r="26" spans="1:21" ht="16.5" customHeight="1" x14ac:dyDescent="0.25">
      <c r="A26" s="341" t="s">
        <v>101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</row>
    <row r="27" spans="1:21" ht="15.75" customHeight="1" x14ac:dyDescent="0.25">
      <c r="A27" s="343" t="s">
        <v>52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</row>
    <row r="28" spans="1:21" ht="17.25" customHeight="1" x14ac:dyDescent="0.25">
      <c r="A28" s="345" t="s">
        <v>21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</row>
    <row r="29" spans="1:21" ht="18" customHeight="1" x14ac:dyDescent="0.25"/>
    <row r="30" spans="1:21" ht="18.75" customHeight="1" x14ac:dyDescent="0.25"/>
    <row r="31" spans="1:21" ht="21" customHeight="1" x14ac:dyDescent="0.25"/>
    <row r="32" spans="1:21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39">
    <mergeCell ref="B23:E23"/>
    <mergeCell ref="F23:I23"/>
    <mergeCell ref="J23:M23"/>
    <mergeCell ref="R23:U23"/>
    <mergeCell ref="R24:U24"/>
    <mergeCell ref="N23:Q23"/>
    <mergeCell ref="N24:Q24"/>
    <mergeCell ref="A26:U26"/>
    <mergeCell ref="A27:U27"/>
    <mergeCell ref="A28:U28"/>
    <mergeCell ref="B24:E24"/>
    <mergeCell ref="F24:I24"/>
    <mergeCell ref="J24:M24"/>
    <mergeCell ref="R8:U10"/>
    <mergeCell ref="B22:E22"/>
    <mergeCell ref="F22:I22"/>
    <mergeCell ref="J22:M22"/>
    <mergeCell ref="B21:E21"/>
    <mergeCell ref="F21:I21"/>
    <mergeCell ref="J21:M21"/>
    <mergeCell ref="R21:U21"/>
    <mergeCell ref="R22:U22"/>
    <mergeCell ref="N21:Q21"/>
    <mergeCell ref="N22:Q22"/>
    <mergeCell ref="A8:A11"/>
    <mergeCell ref="B8:I9"/>
    <mergeCell ref="J8:Q8"/>
    <mergeCell ref="J9:Q9"/>
    <mergeCell ref="B10:E10"/>
    <mergeCell ref="F10:I10"/>
    <mergeCell ref="J10:M10"/>
    <mergeCell ref="N10:Q10"/>
    <mergeCell ref="A6:U6"/>
    <mergeCell ref="A2:D2"/>
    <mergeCell ref="A3:D3"/>
    <mergeCell ref="A4:D4"/>
    <mergeCell ref="P4:U4"/>
    <mergeCell ref="O2:V2"/>
    <mergeCell ref="O3:U3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U39"/>
  <sheetViews>
    <sheetView view="pageBreakPreview" topLeftCell="A4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51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106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6" customHeight="1" thickBot="1" x14ac:dyDescent="0.3">
      <c r="A13" s="117">
        <v>1</v>
      </c>
      <c r="B13" s="114" t="s">
        <v>63</v>
      </c>
      <c r="C13" s="14">
        <f>C27*E13/100</f>
        <v>16.43</v>
      </c>
      <c r="D13" s="13">
        <f>C28*E13/100</f>
        <v>3.2065000000000001</v>
      </c>
      <c r="E13" s="81">
        <v>53</v>
      </c>
      <c r="F13" s="14">
        <f>F27*H13/100</f>
        <v>18.894499999999997</v>
      </c>
      <c r="G13" s="13">
        <f>F28*H13/100</f>
        <v>1.4575</v>
      </c>
      <c r="H13" s="81">
        <v>53</v>
      </c>
      <c r="I13" s="14">
        <f>I27*K13/100</f>
        <v>20.537500000000001</v>
      </c>
      <c r="J13" s="13">
        <f>I28*K13/100</f>
        <v>1.7490000000000001</v>
      </c>
      <c r="K13" s="81">
        <v>53</v>
      </c>
      <c r="L13" s="14">
        <f>L27*N13/100</f>
        <v>21.359000000000002</v>
      </c>
      <c r="M13" s="13">
        <f>L28*N13/100</f>
        <v>1.1660000000000001</v>
      </c>
      <c r="N13" s="81">
        <v>53</v>
      </c>
      <c r="O13" s="14">
        <f>O27*Q13/100</f>
        <v>18.894499999999997</v>
      </c>
      <c r="P13" s="13">
        <f>O28*Q13/100</f>
        <v>2.3320000000000003</v>
      </c>
      <c r="Q13" s="81">
        <v>53</v>
      </c>
      <c r="R13" s="14">
        <f>R27*T13/100</f>
        <v>19.716000000000001</v>
      </c>
      <c r="S13" s="13">
        <f>R28*T13/100</f>
        <v>1.7490000000000001</v>
      </c>
      <c r="T13" s="81">
        <v>53</v>
      </c>
      <c r="U13" s="14">
        <f>U27*W13/100</f>
        <v>0</v>
      </c>
      <c r="V13" s="13">
        <f>U28*W13/100</f>
        <v>9.0365000000000002</v>
      </c>
      <c r="W13" s="81">
        <v>53</v>
      </c>
      <c r="X13" s="14">
        <f>X27*Z13/100</f>
        <v>18.894499999999997</v>
      </c>
      <c r="Y13" s="13">
        <f>X28*Z13/100</f>
        <v>2.3320000000000003</v>
      </c>
      <c r="Z13" s="81">
        <v>53</v>
      </c>
      <c r="AA13" s="14">
        <f>AA27*AC13/100</f>
        <v>20.537500000000001</v>
      </c>
      <c r="AB13" s="13">
        <f>AA28*AC13/100</f>
        <v>1.4575</v>
      </c>
      <c r="AC13" s="81">
        <v>53</v>
      </c>
      <c r="AD13" s="14">
        <f>AD27*AF13/100</f>
        <v>22.180500000000002</v>
      </c>
      <c r="AE13" s="13">
        <f>AD28*AF13/100</f>
        <v>1.1660000000000001</v>
      </c>
      <c r="AF13" s="81">
        <v>53</v>
      </c>
      <c r="AG13" s="14">
        <f>AG27*AI13/100</f>
        <v>20.537500000000001</v>
      </c>
      <c r="AH13" s="13">
        <f>AG28*AI13/100</f>
        <v>1.4575</v>
      </c>
      <c r="AI13" s="81">
        <v>53</v>
      </c>
      <c r="AJ13" s="14">
        <f>AJ27*AL13/100</f>
        <v>21.359000000000002</v>
      </c>
      <c r="AK13" s="13">
        <f>AJ28*AL13/100</f>
        <v>1.4575</v>
      </c>
      <c r="AL13" s="81">
        <v>53</v>
      </c>
      <c r="AM13" s="134">
        <f>C13+F13+I13+L13+O13+R13+U13+X13+AA13+AD13+AG13+AJ13</f>
        <v>219.34049999999999</v>
      </c>
      <c r="AN13" s="49">
        <f>D13+G13+J13+M13+P13+S13+V13+Y13+AB13+AE13+AH13+AK13</f>
        <v>28.567</v>
      </c>
      <c r="AO13" s="15">
        <f>(E13+H13+K13+N13+Q13+T13+W13+Z13+AC13+AF13+AI13+AL13)/12</f>
        <v>53</v>
      </c>
      <c r="AP13" s="143"/>
    </row>
    <row r="14" spans="1:44" ht="37.5" customHeight="1" thickBot="1" x14ac:dyDescent="0.3">
      <c r="A14" s="118">
        <v>2</v>
      </c>
      <c r="B14" s="124" t="s">
        <v>67</v>
      </c>
      <c r="C14" s="77">
        <f>C27*E14/100</f>
        <v>6.2</v>
      </c>
      <c r="D14" s="78">
        <f>C28*E14/100</f>
        <v>1.2100000000000002</v>
      </c>
      <c r="E14" s="79">
        <v>20</v>
      </c>
      <c r="F14" s="77">
        <f>F27*H14/100</f>
        <v>7.13</v>
      </c>
      <c r="G14" s="78">
        <f>F28*H14/100</f>
        <v>0.55000000000000004</v>
      </c>
      <c r="H14" s="79">
        <v>20</v>
      </c>
      <c r="I14" s="77">
        <f>I27*K14/100</f>
        <v>7.75</v>
      </c>
      <c r="J14" s="78">
        <f>I28*K14/100</f>
        <v>0.66</v>
      </c>
      <c r="K14" s="79">
        <v>20</v>
      </c>
      <c r="L14" s="77">
        <f>L27*N14/100</f>
        <v>8.06</v>
      </c>
      <c r="M14" s="78">
        <f>L28*N14/100</f>
        <v>0.44</v>
      </c>
      <c r="N14" s="79">
        <v>20</v>
      </c>
      <c r="O14" s="77">
        <f>O27*Q14/100</f>
        <v>7.13</v>
      </c>
      <c r="P14" s="78">
        <f>O28*Q14/100</f>
        <v>0.88</v>
      </c>
      <c r="Q14" s="79">
        <v>20</v>
      </c>
      <c r="R14" s="77">
        <f>R27*T14/100</f>
        <v>7.44</v>
      </c>
      <c r="S14" s="78">
        <f>R28*T14/100</f>
        <v>0.66</v>
      </c>
      <c r="T14" s="79">
        <v>20</v>
      </c>
      <c r="U14" s="77">
        <f>U27*W14/100</f>
        <v>0</v>
      </c>
      <c r="V14" s="78">
        <f>U28*W14/100</f>
        <v>3.41</v>
      </c>
      <c r="W14" s="79">
        <v>20</v>
      </c>
      <c r="X14" s="77">
        <f>X27*Z14/100</f>
        <v>7.13</v>
      </c>
      <c r="Y14" s="78">
        <f>X28*Z14/100</f>
        <v>0.88</v>
      </c>
      <c r="Z14" s="79">
        <v>20</v>
      </c>
      <c r="AA14" s="77">
        <f>AA27*AC14/100</f>
        <v>7.75</v>
      </c>
      <c r="AB14" s="78">
        <f>AA28*AC14/100</f>
        <v>0.55000000000000004</v>
      </c>
      <c r="AC14" s="79">
        <v>20</v>
      </c>
      <c r="AD14" s="77">
        <f>AD27*AF14/100</f>
        <v>8.3699999999999992</v>
      </c>
      <c r="AE14" s="78">
        <f>AD28*AF14/100</f>
        <v>0.44</v>
      </c>
      <c r="AF14" s="79">
        <v>20</v>
      </c>
      <c r="AG14" s="77">
        <f>AG27*AI14/100</f>
        <v>7.75</v>
      </c>
      <c r="AH14" s="78">
        <f>AG28*AI14/100</f>
        <v>0.55000000000000004</v>
      </c>
      <c r="AI14" s="79">
        <v>20</v>
      </c>
      <c r="AJ14" s="77">
        <f>AJ27*AL14/100</f>
        <v>8.06</v>
      </c>
      <c r="AK14" s="78">
        <f>AJ28*AL14/100</f>
        <v>0.55000000000000004</v>
      </c>
      <c r="AL14" s="79">
        <v>20</v>
      </c>
      <c r="AM14" s="125">
        <f>C14+F14+I14+L14+O14+R14+U14+X14+AA14+AD14+AG14+AJ14</f>
        <v>82.77000000000001</v>
      </c>
      <c r="AN14" s="126">
        <f t="shared" ref="AN14:AN19" si="0">D14+G14+J14+M14+P14+S14+V14+Y14+AB14+AE14+AH14+AK14</f>
        <v>10.780000000000003</v>
      </c>
      <c r="AO14" s="127">
        <f>(E14+H14+K14+N14+Q14+T14+W14+Z14+AC14+AF14+AI14+AL14)/12</f>
        <v>20</v>
      </c>
      <c r="AP14" s="143"/>
    </row>
    <row r="15" spans="1:44" ht="27.75" customHeight="1" thickBot="1" x14ac:dyDescent="0.3">
      <c r="A15" s="118">
        <v>3</v>
      </c>
      <c r="B15" s="114" t="s">
        <v>62</v>
      </c>
      <c r="C15" s="128">
        <f>C27*E15/100</f>
        <v>7.75</v>
      </c>
      <c r="D15" s="129">
        <f>C28*E15/100</f>
        <v>1.5125000000000002</v>
      </c>
      <c r="E15" s="81">
        <v>25</v>
      </c>
      <c r="F15" s="128">
        <f>F27*H15/100</f>
        <v>8.9124999999999996</v>
      </c>
      <c r="G15" s="129">
        <f>F28*H15/100</f>
        <v>0.6875</v>
      </c>
      <c r="H15" s="81">
        <v>25</v>
      </c>
      <c r="I15" s="128">
        <f>I27*K15/100</f>
        <v>9.6875</v>
      </c>
      <c r="J15" s="129">
        <f>I28*K15/100</f>
        <v>0.82499999999999996</v>
      </c>
      <c r="K15" s="81">
        <v>25</v>
      </c>
      <c r="L15" s="128">
        <f>L27*N15/100</f>
        <v>10.075000000000001</v>
      </c>
      <c r="M15" s="129">
        <f>L28*N15/100</f>
        <v>0.55000000000000004</v>
      </c>
      <c r="N15" s="81">
        <v>25</v>
      </c>
      <c r="O15" s="128">
        <f>O27*Q15/100</f>
        <v>8.9124999999999996</v>
      </c>
      <c r="P15" s="129">
        <f>O28*Q15/100</f>
        <v>1.1000000000000001</v>
      </c>
      <c r="Q15" s="81">
        <v>25</v>
      </c>
      <c r="R15" s="128">
        <f>R27*T15/100</f>
        <v>9.3000000000000007</v>
      </c>
      <c r="S15" s="129">
        <f>R28*T15/100</f>
        <v>0.82499999999999996</v>
      </c>
      <c r="T15" s="81">
        <v>25</v>
      </c>
      <c r="U15" s="128">
        <f>U27*W15/100</f>
        <v>0</v>
      </c>
      <c r="V15" s="129">
        <f>U28*W15/100</f>
        <v>4.2625000000000002</v>
      </c>
      <c r="W15" s="81">
        <v>25</v>
      </c>
      <c r="X15" s="128">
        <f>X27*Z15/100</f>
        <v>8.9124999999999996</v>
      </c>
      <c r="Y15" s="129">
        <f>X28*Z15/100</f>
        <v>1.1000000000000001</v>
      </c>
      <c r="Z15" s="81">
        <v>25</v>
      </c>
      <c r="AA15" s="128">
        <f>AA27*AC15/100</f>
        <v>9.6875</v>
      </c>
      <c r="AB15" s="129">
        <f>AA28*AC15/100</f>
        <v>0.6875</v>
      </c>
      <c r="AC15" s="81">
        <v>25</v>
      </c>
      <c r="AD15" s="128">
        <f>AD27*AF15/100</f>
        <v>10.4625</v>
      </c>
      <c r="AE15" s="129">
        <f>AD28*AF15/100</f>
        <v>0.55000000000000004</v>
      </c>
      <c r="AF15" s="81">
        <v>25</v>
      </c>
      <c r="AG15" s="128">
        <f>AG27*AI15/100</f>
        <v>9.6875</v>
      </c>
      <c r="AH15" s="129">
        <f>AG28*AI15/100</f>
        <v>0.6875</v>
      </c>
      <c r="AI15" s="81">
        <v>25</v>
      </c>
      <c r="AJ15" s="128">
        <f>AJ27*AL15/100</f>
        <v>10.075000000000001</v>
      </c>
      <c r="AK15" s="129">
        <f>AJ28*AL15/100</f>
        <v>0.6875</v>
      </c>
      <c r="AL15" s="81">
        <v>25</v>
      </c>
      <c r="AM15" s="130">
        <f>C15+F15+I15+L15+O15+R15+U15+X15+AA15+AD15+AG15+AJ15</f>
        <v>103.46250000000002</v>
      </c>
      <c r="AN15" s="131">
        <f t="shared" si="0"/>
        <v>13.475000000000001</v>
      </c>
      <c r="AO15" s="15">
        <f t="shared" ref="AO15:AO19" si="1">(E15+H15+K15+N15+Q15+T15+W15+Z15+AC15+AF15+AI15+AL15)/12</f>
        <v>25</v>
      </c>
      <c r="AP15" s="143"/>
    </row>
    <row r="16" spans="1:44" ht="54.75" customHeight="1" thickBot="1" x14ac:dyDescent="0.3">
      <c r="A16" s="83">
        <v>4</v>
      </c>
      <c r="B16" s="76" t="s">
        <v>64</v>
      </c>
      <c r="C16" s="14">
        <f>C27*E16/100</f>
        <v>0.62</v>
      </c>
      <c r="D16" s="8">
        <f>C28*E16/100</f>
        <v>0.12100000000000001</v>
      </c>
      <c r="E16" s="81">
        <v>2</v>
      </c>
      <c r="F16" s="14">
        <f>F27*H16/100</f>
        <v>0.71299999999999997</v>
      </c>
      <c r="G16" s="8">
        <f>F28*H16/100</f>
        <v>5.5E-2</v>
      </c>
      <c r="H16" s="81">
        <v>2</v>
      </c>
      <c r="I16" s="14">
        <f>I27*K16/100</f>
        <v>0.77500000000000002</v>
      </c>
      <c r="J16" s="8">
        <f>I28*K16/100</f>
        <v>6.6000000000000003E-2</v>
      </c>
      <c r="K16" s="81">
        <v>2</v>
      </c>
      <c r="L16" s="14">
        <f>L27*N16/100</f>
        <v>0.80600000000000005</v>
      </c>
      <c r="M16" s="8">
        <f>L28*N16/100</f>
        <v>4.4000000000000004E-2</v>
      </c>
      <c r="N16" s="81">
        <v>2</v>
      </c>
      <c r="O16" s="14">
        <f>O27*Q16/100</f>
        <v>0.71299999999999997</v>
      </c>
      <c r="P16" s="8">
        <f>O28*Q16/100</f>
        <v>8.8000000000000009E-2</v>
      </c>
      <c r="Q16" s="81">
        <v>2</v>
      </c>
      <c r="R16" s="14">
        <f>R27*T16/100</f>
        <v>0.74400000000000011</v>
      </c>
      <c r="S16" s="8">
        <f>R28*T16/100</f>
        <v>6.6000000000000003E-2</v>
      </c>
      <c r="T16" s="81">
        <v>2</v>
      </c>
      <c r="U16" s="14">
        <f>U27*W16/100</f>
        <v>0</v>
      </c>
      <c r="V16" s="8">
        <f>U28*W16/100</f>
        <v>0.34100000000000003</v>
      </c>
      <c r="W16" s="81">
        <v>2</v>
      </c>
      <c r="X16" s="14">
        <f>X27*Z16/100</f>
        <v>0.71299999999999997</v>
      </c>
      <c r="Y16" s="8">
        <f>X28*Z16/100</f>
        <v>8.8000000000000009E-2</v>
      </c>
      <c r="Z16" s="81">
        <v>2</v>
      </c>
      <c r="AA16" s="14">
        <f>AA27*AC16/100</f>
        <v>0.77500000000000002</v>
      </c>
      <c r="AB16" s="8">
        <f>AA28*AC16/100</f>
        <v>5.5E-2</v>
      </c>
      <c r="AC16" s="81">
        <v>2</v>
      </c>
      <c r="AD16" s="14">
        <f>AD27*AF16/100</f>
        <v>0.83700000000000008</v>
      </c>
      <c r="AE16" s="8">
        <f>AD28*AF16/100</f>
        <v>4.4000000000000004E-2</v>
      </c>
      <c r="AF16" s="81">
        <v>2</v>
      </c>
      <c r="AG16" s="14">
        <f>AG27*AI16/100</f>
        <v>0.77500000000000002</v>
      </c>
      <c r="AH16" s="8">
        <f>AG28*AI16/100</f>
        <v>5.5E-2</v>
      </c>
      <c r="AI16" s="81">
        <v>2</v>
      </c>
      <c r="AJ16" s="14">
        <f>AJ27*AL16/100</f>
        <v>0.80600000000000005</v>
      </c>
      <c r="AK16" s="8">
        <f>AJ28*AL16/100</f>
        <v>5.5E-2</v>
      </c>
      <c r="AL16" s="81">
        <v>2</v>
      </c>
      <c r="AM16" s="134">
        <f t="shared" ref="AM16:AM19" si="2">C16+F16+I16+L16+O16+R16+U16+X16+AA16+AD16+AG16+AJ16</f>
        <v>8.277000000000001</v>
      </c>
      <c r="AN16" s="49">
        <f t="shared" si="0"/>
        <v>1.0780000000000001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14">
        <f>U28*W17/100</f>
        <v>0</v>
      </c>
      <c r="V17" s="8">
        <f>U29*W17/100</f>
        <v>0</v>
      </c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134">
        <f t="shared" si="2"/>
        <v>0</v>
      </c>
      <c r="AN17" s="49">
        <f t="shared" si="0"/>
        <v>0</v>
      </c>
      <c r="AO17" s="15">
        <f t="shared" si="1"/>
        <v>0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134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14">
        <f>U27*W19/100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134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6.25" customHeight="1" thickBot="1" x14ac:dyDescent="0.3">
      <c r="A20" s="382" t="s">
        <v>32</v>
      </c>
      <c r="B20" s="405"/>
      <c r="C20" s="406" t="s">
        <v>99</v>
      </c>
      <c r="D20" s="406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133"/>
      <c r="AN20" s="139"/>
      <c r="AO20" s="140"/>
      <c r="AP20" s="144"/>
    </row>
    <row r="21" spans="1:42" ht="22.5" customHeight="1" thickBot="1" x14ac:dyDescent="0.3">
      <c r="A21" s="408" t="s">
        <v>24</v>
      </c>
      <c r="B21" s="409"/>
      <c r="C21" s="395" t="s">
        <v>72</v>
      </c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14"/>
      <c r="AN21" s="8"/>
      <c r="AO21" s="141"/>
      <c r="AP21" s="144"/>
    </row>
    <row r="22" spans="1:42" ht="25.5" customHeight="1" thickBot="1" x14ac:dyDescent="0.3">
      <c r="A22" s="392" t="s">
        <v>33</v>
      </c>
      <c r="B22" s="393"/>
      <c r="C22" s="455" t="s">
        <v>36</v>
      </c>
      <c r="D22" s="455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133"/>
      <c r="AN22" s="139"/>
      <c r="AO22" s="140"/>
      <c r="AP22" s="144"/>
    </row>
    <row r="23" spans="1:42" ht="38.25" customHeight="1" x14ac:dyDescent="0.25">
      <c r="A23" s="412" t="s">
        <v>50</v>
      </c>
      <c r="B23" s="413"/>
      <c r="C23" s="18">
        <f>C19+C18+C17+C16+C15+C14+C13</f>
        <v>31</v>
      </c>
      <c r="D23" s="19"/>
      <c r="E23" s="20">
        <f>C23*100/C25</f>
        <v>83.670715249662621</v>
      </c>
      <c r="F23" s="18">
        <f>F19+F18+F17+F16+F15+F14+F13</f>
        <v>35.649999999999991</v>
      </c>
      <c r="G23" s="19"/>
      <c r="H23" s="20">
        <f>F23*100/F25</f>
        <v>92.838541666666657</v>
      </c>
      <c r="I23" s="132">
        <f>I19+I18+I17+I16+I15+I14+I13</f>
        <v>38.75</v>
      </c>
      <c r="J23" s="19"/>
      <c r="K23" s="55">
        <f>I23*100/I25</f>
        <v>92.152199762187877</v>
      </c>
      <c r="L23" s="18">
        <f>L19+L18+L17+L16+L15+L14+L13</f>
        <v>40.300000000000004</v>
      </c>
      <c r="M23" s="19"/>
      <c r="N23" s="20">
        <f>L23*100/L25</f>
        <v>94.823529411764696</v>
      </c>
      <c r="O23" s="132">
        <f>O19+O18+O17+O16+O15+O14+O13</f>
        <v>35.649999999999991</v>
      </c>
      <c r="P23" s="19"/>
      <c r="Q23" s="55">
        <f>O23*100/O25</f>
        <v>89.013732833957548</v>
      </c>
      <c r="R23" s="18">
        <f>R19+R18+R17+R16+R15+R14+R13</f>
        <v>37.200000000000003</v>
      </c>
      <c r="S23" s="19"/>
      <c r="T23" s="20">
        <f>R23*100/R25</f>
        <v>91.851851851851862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35.649999999999991</v>
      </c>
      <c r="Y23" s="19"/>
      <c r="Z23" s="55">
        <f>X23*100/X25</f>
        <v>89.013732833957548</v>
      </c>
      <c r="AA23" s="18">
        <f>AA19+AA18+AA17+AA16+AA15+AA14+AA13</f>
        <v>38.75</v>
      </c>
      <c r="AB23" s="19"/>
      <c r="AC23" s="20">
        <f>AA23*100/AA25</f>
        <v>93.373493975903614</v>
      </c>
      <c r="AD23" s="132">
        <f>AD19+AD18+AD17+AD16+AD15+AD14+AD13</f>
        <v>41.85</v>
      </c>
      <c r="AE23" s="19"/>
      <c r="AF23" s="55">
        <f>AD23*100/AD25</f>
        <v>95.005675368898963</v>
      </c>
      <c r="AG23" s="18">
        <f>AG19+AG18+AG17+AG16+AG15+AG14+AG13</f>
        <v>38.75</v>
      </c>
      <c r="AH23" s="19"/>
      <c r="AI23" s="20">
        <f>AG23*100/AG25</f>
        <v>93.373493975903614</v>
      </c>
      <c r="AJ23" s="132">
        <f>AJ19+AJ18+AJ17+AJ16+AJ15+AJ14+AJ13</f>
        <v>40.300000000000004</v>
      </c>
      <c r="AK23" s="19"/>
      <c r="AL23" s="55">
        <f>AJ23*100/AJ25</f>
        <v>93.61207897793264</v>
      </c>
      <c r="AM23" s="35">
        <f>C23+F23+I23+L23+O23+R23+U23+X23+AA23+AD23+AG23+AJ23</f>
        <v>413.84999999999997</v>
      </c>
      <c r="AN23" s="36"/>
      <c r="AO23" s="16">
        <f>(E23+H23+K23+N23+Q23+T23+W23+Z23+AC23+AF23+AI23+AL23)/12</f>
        <v>84.060753825723978</v>
      </c>
      <c r="AP23" s="144"/>
    </row>
    <row r="24" spans="1:42" ht="51" customHeight="1" thickBot="1" x14ac:dyDescent="0.3">
      <c r="A24" s="414" t="s">
        <v>97</v>
      </c>
      <c r="B24" s="415"/>
      <c r="C24" s="97"/>
      <c r="D24" s="136">
        <f>D19+D18+D17+D16+D15+D14+D13</f>
        <v>6.0500000000000007</v>
      </c>
      <c r="E24" s="80">
        <v>21</v>
      </c>
      <c r="F24" s="97"/>
      <c r="G24" s="136">
        <f>G19+G18+G17+G16+G15+G14+G13</f>
        <v>2.75</v>
      </c>
      <c r="H24" s="80">
        <v>9</v>
      </c>
      <c r="I24" s="137"/>
      <c r="J24" s="136">
        <f>J19+J18+J17+J16+J15+J14+J13</f>
        <v>3.3000000000000003</v>
      </c>
      <c r="K24" s="82">
        <v>8</v>
      </c>
      <c r="L24" s="97"/>
      <c r="M24" s="136">
        <f>M19+M18+M17+M16+M15+M14+M13</f>
        <v>2.2000000000000002</v>
      </c>
      <c r="N24" s="80">
        <v>9</v>
      </c>
      <c r="O24" s="137"/>
      <c r="P24" s="136">
        <f>P19+P18+P17+P16+P15+P14+P13</f>
        <v>4.4000000000000004</v>
      </c>
      <c r="Q24" s="82">
        <v>12</v>
      </c>
      <c r="R24" s="97"/>
      <c r="S24" s="136">
        <f>S19+S18+S17+S16+S15+S14+S13</f>
        <v>3.3000000000000003</v>
      </c>
      <c r="T24" s="80">
        <v>9</v>
      </c>
      <c r="U24" s="97"/>
      <c r="V24" s="136">
        <f>V19+V18+V17+V16+V15+V14+V13</f>
        <v>17.05</v>
      </c>
      <c r="W24" s="80">
        <v>100</v>
      </c>
      <c r="X24" s="137"/>
      <c r="Y24" s="136">
        <f>Y19+Y18+Y17+Y16+Y15+Y14+Y13</f>
        <v>4.4000000000000004</v>
      </c>
      <c r="Z24" s="82">
        <v>28</v>
      </c>
      <c r="AA24" s="97"/>
      <c r="AB24" s="136">
        <f>AB19+AB18+AB17+AB16+AB15+AB14+AB13</f>
        <v>2.75</v>
      </c>
      <c r="AC24" s="80">
        <v>9</v>
      </c>
      <c r="AD24" s="137"/>
      <c r="AE24" s="136">
        <f>AE19+AE18+AE17+AE16+AE15+AE14+AE13</f>
        <v>2.2000000000000002</v>
      </c>
      <c r="AF24" s="82">
        <v>7</v>
      </c>
      <c r="AG24" s="97"/>
      <c r="AH24" s="136">
        <f>AH19+AH18+AH17+AH16+AH15+AH14+AH13</f>
        <v>2.75</v>
      </c>
      <c r="AI24" s="80">
        <v>9</v>
      </c>
      <c r="AJ24" s="137"/>
      <c r="AK24" s="136">
        <f>AK19+AK18+AK17+AK16+AK15+AK14+AK13</f>
        <v>2.75</v>
      </c>
      <c r="AL24" s="82">
        <v>8</v>
      </c>
      <c r="AM24" s="56"/>
      <c r="AN24" s="57">
        <f>D24+G24+J24+M24+P24+S24+V24+Y24+AB24+AE24+AH24+AK24</f>
        <v>53.900000000000006</v>
      </c>
      <c r="AO24" s="17">
        <f>(E24+H24+K24+N24+Q24+T24+W24+Z24+AC24+AF24+AI24+AL24)/12</f>
        <v>19.083333333333332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37.049999999999997</v>
      </c>
      <c r="D25" s="411"/>
      <c r="E25" s="135">
        <f>E19+E18+E17+E16+E15+E14+E13</f>
        <v>100</v>
      </c>
      <c r="F25" s="389">
        <f>F23+G24</f>
        <v>38.399999999999991</v>
      </c>
      <c r="G25" s="390"/>
      <c r="H25" s="135">
        <f>H19+H18+H17+H16+H15+H14+H13</f>
        <v>100</v>
      </c>
      <c r="I25" s="391">
        <f>I23+J24</f>
        <v>42.05</v>
      </c>
      <c r="J25" s="390"/>
      <c r="K25" s="138">
        <f>K19+K18+K17+K16+K15+K14+K13</f>
        <v>100</v>
      </c>
      <c r="L25" s="389">
        <f>L23+M24</f>
        <v>42.500000000000007</v>
      </c>
      <c r="M25" s="390"/>
      <c r="N25" s="135">
        <f>N19+N18+N17+N16+N15+N14+N13</f>
        <v>100</v>
      </c>
      <c r="O25" s="391">
        <f>O23+P24</f>
        <v>40.04999999999999</v>
      </c>
      <c r="P25" s="390"/>
      <c r="Q25" s="138">
        <f>Q19+Q18+Q17+Q16+Q15+Q14+Q13</f>
        <v>100</v>
      </c>
      <c r="R25" s="389">
        <f>R23+S24</f>
        <v>40.5</v>
      </c>
      <c r="S25" s="390"/>
      <c r="T25" s="135">
        <f>T19+T18+T17+T16+T15+T14+T13</f>
        <v>100</v>
      </c>
      <c r="U25" s="389">
        <f>U23+V24</f>
        <v>17.05</v>
      </c>
      <c r="V25" s="390"/>
      <c r="W25" s="135">
        <f>W19+W18+W17+W16+W15+W14+W13</f>
        <v>100</v>
      </c>
      <c r="X25" s="391">
        <f>X23+Y24</f>
        <v>40.04999999999999</v>
      </c>
      <c r="Y25" s="390"/>
      <c r="Z25" s="138">
        <f>Z19+Z18+Z17+Z16+Z15+Z14+Z13</f>
        <v>100</v>
      </c>
      <c r="AA25" s="389">
        <f>AA23+AB24</f>
        <v>41.5</v>
      </c>
      <c r="AB25" s="390"/>
      <c r="AC25" s="135">
        <f>AC19+AC18+AC17+AC16+AC15+AC14+AC13</f>
        <v>100</v>
      </c>
      <c r="AD25" s="391">
        <f>AD23+AE24</f>
        <v>44.050000000000004</v>
      </c>
      <c r="AE25" s="390"/>
      <c r="AF25" s="138">
        <f>AF19+AF18+AF17+AF16+AF15+AF14+AF13</f>
        <v>100</v>
      </c>
      <c r="AG25" s="389">
        <f>AG23+AH24</f>
        <v>41.5</v>
      </c>
      <c r="AH25" s="390"/>
      <c r="AI25" s="135">
        <f>AI19+AI18+AI17+AI16+AI15+AI14+AI13</f>
        <v>100</v>
      </c>
      <c r="AJ25" s="391">
        <f>AJ23+AK24</f>
        <v>43.050000000000004</v>
      </c>
      <c r="AK25" s="390"/>
      <c r="AL25" s="138">
        <f>AL19+AL18+AL17+AL16+AL15+AL14+AL13</f>
        <v>100</v>
      </c>
      <c r="AM25" s="384">
        <f>AM23+AN24</f>
        <v>467.75</v>
      </c>
      <c r="AN25" s="385"/>
      <c r="AO25" s="384">
        <f>AO23+AO24</f>
        <v>103.14408715905731</v>
      </c>
      <c r="AP25" s="385"/>
    </row>
    <row r="26" spans="1:42" ht="47.25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7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O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7">
    <mergeCell ref="AM25:AN25"/>
    <mergeCell ref="AO25:AP25"/>
    <mergeCell ref="A26:AO26"/>
    <mergeCell ref="B33:T33"/>
    <mergeCell ref="U33:AO33"/>
    <mergeCell ref="A25:B25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AA10:AC10"/>
    <mergeCell ref="AD10:AF10"/>
    <mergeCell ref="AG10:AI10"/>
    <mergeCell ref="AE2:AP2"/>
    <mergeCell ref="X5:AR5"/>
    <mergeCell ref="B6:AO6"/>
    <mergeCell ref="B7:AO7"/>
    <mergeCell ref="AM9:AN10"/>
    <mergeCell ref="AO9:AO10"/>
    <mergeCell ref="C22:AL22"/>
    <mergeCell ref="A22:B22"/>
    <mergeCell ref="A23:B23"/>
    <mergeCell ref="A24:B24"/>
    <mergeCell ref="A9:A12"/>
    <mergeCell ref="B9:B12"/>
    <mergeCell ref="C9:AL9"/>
    <mergeCell ref="C10:E10"/>
    <mergeCell ref="F10:H10"/>
    <mergeCell ref="I10:K10"/>
    <mergeCell ref="L10:N10"/>
    <mergeCell ref="O10:Q10"/>
    <mergeCell ref="R10:T10"/>
    <mergeCell ref="U10:W10"/>
    <mergeCell ref="AJ10:AL10"/>
    <mergeCell ref="X10:Z10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U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4.42578125" customWidth="1"/>
    <col min="3" max="3" width="5.28515625" customWidth="1"/>
    <col min="4" max="4" width="4.5703125" customWidth="1"/>
    <col min="5" max="5" width="4.8554687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8554687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4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5.1406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85546875" customWidth="1"/>
    <col min="40" max="40" width="6" customWidth="1"/>
    <col min="41" max="41" width="6.28515625" customWidth="1"/>
    <col min="42" max="42" width="7.140625" customWidth="1"/>
    <col min="43" max="43" width="10.570312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4" t="s">
        <v>130</v>
      </c>
      <c r="AF4" s="295"/>
      <c r="AG4" s="295"/>
      <c r="AH4" s="295"/>
      <c r="AI4" s="295"/>
      <c r="AJ4" s="295"/>
      <c r="AK4" s="295"/>
      <c r="AL4" s="295"/>
      <c r="AM4" s="295"/>
      <c r="AN4" s="116"/>
      <c r="AO4" s="215"/>
      <c r="AP4" s="116"/>
      <c r="AQ4" s="116"/>
      <c r="AR4" s="116"/>
    </row>
    <row r="5" spans="1:44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51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</row>
    <row r="8" spans="1:44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436" t="s">
        <v>30</v>
      </c>
      <c r="AN9" s="437"/>
      <c r="AO9" s="437"/>
      <c r="AP9" s="434" t="s">
        <v>31</v>
      </c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5"/>
      <c r="AM10" s="438"/>
      <c r="AN10" s="439"/>
      <c r="AO10" s="439"/>
      <c r="AP10" s="435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5" customHeight="1" thickBot="1" x14ac:dyDescent="0.3">
      <c r="A13" s="220">
        <v>1</v>
      </c>
      <c r="B13" s="218" t="s">
        <v>89</v>
      </c>
      <c r="C13" s="14">
        <v>16</v>
      </c>
      <c r="D13" s="13">
        <v>3</v>
      </c>
      <c r="E13" s="81">
        <v>53</v>
      </c>
      <c r="F13" s="14">
        <v>19</v>
      </c>
      <c r="G13" s="13">
        <v>1</v>
      </c>
      <c r="H13" s="81">
        <v>53</v>
      </c>
      <c r="I13" s="14">
        <v>20</v>
      </c>
      <c r="J13" s="13">
        <v>1</v>
      </c>
      <c r="K13" s="81">
        <v>53</v>
      </c>
      <c r="L13" s="14">
        <v>21</v>
      </c>
      <c r="M13" s="13">
        <v>1</v>
      </c>
      <c r="N13" s="81">
        <v>53</v>
      </c>
      <c r="O13" s="14">
        <v>19</v>
      </c>
      <c r="P13" s="13">
        <v>2</v>
      </c>
      <c r="Q13" s="81">
        <v>53</v>
      </c>
      <c r="R13" s="14">
        <v>21</v>
      </c>
      <c r="S13" s="13">
        <v>1</v>
      </c>
      <c r="T13" s="81">
        <v>55</v>
      </c>
      <c r="U13" s="14">
        <v>0</v>
      </c>
      <c r="V13" s="13">
        <v>10</v>
      </c>
      <c r="W13" s="81">
        <v>53</v>
      </c>
      <c r="X13" s="14">
        <v>20</v>
      </c>
      <c r="Y13" s="13">
        <v>2</v>
      </c>
      <c r="Z13" s="81">
        <v>54</v>
      </c>
      <c r="AA13" s="14">
        <v>20</v>
      </c>
      <c r="AB13" s="13">
        <v>1</v>
      </c>
      <c r="AC13" s="81">
        <v>53</v>
      </c>
      <c r="AD13" s="14">
        <v>24</v>
      </c>
      <c r="AE13" s="13">
        <v>1</v>
      </c>
      <c r="AF13" s="81">
        <v>53</v>
      </c>
      <c r="AG13" s="14">
        <v>21</v>
      </c>
      <c r="AH13" s="13">
        <v>1</v>
      </c>
      <c r="AI13" s="81">
        <v>53</v>
      </c>
      <c r="AJ13" s="14">
        <v>22</v>
      </c>
      <c r="AK13" s="13">
        <v>1</v>
      </c>
      <c r="AL13" s="81">
        <v>53</v>
      </c>
      <c r="AM13" s="219">
        <f>C13+F13+I13+L13+O13+R13+U13+X13+AA13+AD13+AG13+AJ13</f>
        <v>223</v>
      </c>
      <c r="AN13" s="49">
        <f>D13+G13+J13+M13+P13+S13+V13+Y13+AB13+AE13+AH13+AK13</f>
        <v>25</v>
      </c>
      <c r="AO13" s="284">
        <f>AM13+AN13</f>
        <v>248</v>
      </c>
      <c r="AP13" s="15">
        <f>(E13+H13+K13+N13+Q13+T13+W13+Z13+AC13+AF13+AI13+AL13)/12</f>
        <v>53.25</v>
      </c>
    </row>
    <row r="14" spans="1:44" ht="48" customHeight="1" thickBot="1" x14ac:dyDescent="0.3">
      <c r="A14" s="118">
        <v>2</v>
      </c>
      <c r="B14" s="124" t="s">
        <v>90</v>
      </c>
      <c r="C14" s="77">
        <v>6</v>
      </c>
      <c r="D14" s="78">
        <v>1</v>
      </c>
      <c r="E14" s="79">
        <v>20</v>
      </c>
      <c r="F14" s="77">
        <v>7</v>
      </c>
      <c r="G14" s="78">
        <v>1</v>
      </c>
      <c r="H14" s="79">
        <v>20</v>
      </c>
      <c r="I14" s="77">
        <v>8</v>
      </c>
      <c r="J14" s="78">
        <v>1</v>
      </c>
      <c r="K14" s="79">
        <v>20</v>
      </c>
      <c r="L14" s="77">
        <v>8</v>
      </c>
      <c r="M14" s="78">
        <v>0</v>
      </c>
      <c r="N14" s="79">
        <v>20</v>
      </c>
      <c r="O14" s="77">
        <v>7</v>
      </c>
      <c r="P14" s="78">
        <v>1</v>
      </c>
      <c r="Q14" s="79">
        <v>20</v>
      </c>
      <c r="R14" s="77">
        <v>7</v>
      </c>
      <c r="S14" s="78">
        <v>1</v>
      </c>
      <c r="T14" s="79">
        <v>20</v>
      </c>
      <c r="U14" s="77">
        <f>U27*W14/100</f>
        <v>0</v>
      </c>
      <c r="V14" s="78">
        <v>3</v>
      </c>
      <c r="W14" s="79">
        <v>21</v>
      </c>
      <c r="X14" s="77">
        <v>7</v>
      </c>
      <c r="Y14" s="78">
        <v>1</v>
      </c>
      <c r="Z14" s="79">
        <v>21</v>
      </c>
      <c r="AA14" s="77">
        <v>8</v>
      </c>
      <c r="AB14" s="78">
        <v>1</v>
      </c>
      <c r="AC14" s="79">
        <v>20</v>
      </c>
      <c r="AD14" s="77">
        <v>8</v>
      </c>
      <c r="AE14" s="78">
        <v>0</v>
      </c>
      <c r="AF14" s="79">
        <v>20</v>
      </c>
      <c r="AG14" s="77">
        <v>8</v>
      </c>
      <c r="AH14" s="78">
        <v>1</v>
      </c>
      <c r="AI14" s="79">
        <v>20</v>
      </c>
      <c r="AJ14" s="77">
        <v>8</v>
      </c>
      <c r="AK14" s="78">
        <v>1</v>
      </c>
      <c r="AL14" s="79">
        <v>20</v>
      </c>
      <c r="AM14" s="125">
        <f>C14+F14+I14+L14+O14+R14+U14+X14+AA14+AD14+AG14+AJ14</f>
        <v>82</v>
      </c>
      <c r="AN14" s="126">
        <f t="shared" ref="AN14:AN19" si="0">D14+G14+J14+M14+P14+S14+V14+Y14+AB14+AE14+AH14+AK14</f>
        <v>12</v>
      </c>
      <c r="AO14" s="228">
        <f t="shared" ref="AO14:AO19" si="1">AM14+AN14</f>
        <v>94</v>
      </c>
      <c r="AP14" s="127">
        <f>(E14+H14+K14+N14+Q14+T14+W14+Z14+AC14+AF14+AI14+AL14)/12</f>
        <v>20.166666666666668</v>
      </c>
    </row>
    <row r="15" spans="1:44" ht="26.25" customHeight="1" thickBot="1" x14ac:dyDescent="0.3">
      <c r="A15" s="118">
        <v>3</v>
      </c>
      <c r="B15" s="218" t="s">
        <v>62</v>
      </c>
      <c r="C15" s="14">
        <v>8</v>
      </c>
      <c r="D15" s="8">
        <v>2</v>
      </c>
      <c r="E15" s="81">
        <v>25</v>
      </c>
      <c r="F15" s="14">
        <v>9</v>
      </c>
      <c r="G15" s="8">
        <v>1</v>
      </c>
      <c r="H15" s="81">
        <v>25</v>
      </c>
      <c r="I15" s="14">
        <v>10</v>
      </c>
      <c r="J15" s="8">
        <v>1</v>
      </c>
      <c r="K15" s="81">
        <v>25</v>
      </c>
      <c r="L15" s="14">
        <v>10</v>
      </c>
      <c r="M15" s="8">
        <v>1</v>
      </c>
      <c r="N15" s="81">
        <v>25</v>
      </c>
      <c r="O15" s="14">
        <v>9</v>
      </c>
      <c r="P15" s="8">
        <v>1</v>
      </c>
      <c r="Q15" s="81">
        <v>25</v>
      </c>
      <c r="R15" s="14">
        <f>R27*T15/100</f>
        <v>9.3000000000000007</v>
      </c>
      <c r="S15" s="8">
        <v>1</v>
      </c>
      <c r="T15" s="81">
        <v>25</v>
      </c>
      <c r="U15" s="14">
        <f>U27*W15/100</f>
        <v>0</v>
      </c>
      <c r="V15" s="8">
        <v>4</v>
      </c>
      <c r="W15" s="81">
        <v>26</v>
      </c>
      <c r="X15" s="14">
        <v>9</v>
      </c>
      <c r="Y15" s="8">
        <v>1</v>
      </c>
      <c r="Z15" s="81">
        <v>25</v>
      </c>
      <c r="AA15" s="14">
        <v>10</v>
      </c>
      <c r="AB15" s="8">
        <v>1</v>
      </c>
      <c r="AC15" s="81">
        <v>25</v>
      </c>
      <c r="AD15" s="14">
        <v>9</v>
      </c>
      <c r="AE15" s="8">
        <v>1</v>
      </c>
      <c r="AF15" s="81">
        <v>25</v>
      </c>
      <c r="AG15" s="14">
        <v>9</v>
      </c>
      <c r="AH15" s="8">
        <v>1</v>
      </c>
      <c r="AI15" s="81">
        <v>25</v>
      </c>
      <c r="AJ15" s="14">
        <v>9</v>
      </c>
      <c r="AK15" s="8">
        <v>1</v>
      </c>
      <c r="AL15" s="81">
        <v>25</v>
      </c>
      <c r="AM15" s="219">
        <f>C15+F15+I15+L15+O15+R15+U15+X15+AA15+AD15+AG15+AJ15</f>
        <v>101.3</v>
      </c>
      <c r="AN15" s="49">
        <f t="shared" si="0"/>
        <v>16</v>
      </c>
      <c r="AO15" s="228">
        <f t="shared" si="1"/>
        <v>117.3</v>
      </c>
      <c r="AP15" s="15">
        <f t="shared" ref="AP15:AP19" si="2">(E15+H15+K15+N15+Q15+T15+W15+Z15+AC15+AF15+AI15+AL15)/12</f>
        <v>25.083333333333332</v>
      </c>
    </row>
    <row r="16" spans="1:44" ht="51" customHeight="1" thickBot="1" x14ac:dyDescent="0.3">
      <c r="A16" s="83">
        <v>4</v>
      </c>
      <c r="B16" s="76" t="s">
        <v>64</v>
      </c>
      <c r="C16" s="14">
        <v>1</v>
      </c>
      <c r="D16" s="8">
        <v>0</v>
      </c>
      <c r="E16" s="81">
        <v>2</v>
      </c>
      <c r="F16" s="14">
        <v>1</v>
      </c>
      <c r="G16" s="8">
        <v>0</v>
      </c>
      <c r="H16" s="81">
        <v>2</v>
      </c>
      <c r="I16" s="14">
        <v>1</v>
      </c>
      <c r="J16" s="8">
        <v>0</v>
      </c>
      <c r="K16" s="81">
        <v>2</v>
      </c>
      <c r="L16" s="14">
        <v>1</v>
      </c>
      <c r="M16" s="8">
        <v>0</v>
      </c>
      <c r="N16" s="81">
        <v>2</v>
      </c>
      <c r="O16" s="14">
        <v>1</v>
      </c>
      <c r="P16" s="8">
        <v>0</v>
      </c>
      <c r="Q16" s="81">
        <v>2</v>
      </c>
      <c r="R16" s="14">
        <v>0</v>
      </c>
      <c r="S16" s="8">
        <v>0</v>
      </c>
      <c r="T16" s="81">
        <v>0</v>
      </c>
      <c r="U16" s="14">
        <v>0</v>
      </c>
      <c r="V16" s="8">
        <v>0</v>
      </c>
      <c r="W16" s="81">
        <v>0</v>
      </c>
      <c r="X16" s="14">
        <v>0</v>
      </c>
      <c r="Y16" s="8">
        <v>0</v>
      </c>
      <c r="Z16" s="81">
        <v>0</v>
      </c>
      <c r="AA16" s="14">
        <v>1</v>
      </c>
      <c r="AB16" s="8">
        <v>0</v>
      </c>
      <c r="AC16" s="81">
        <v>2</v>
      </c>
      <c r="AD16" s="14">
        <v>1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0</v>
      </c>
      <c r="AL16" s="81">
        <v>2</v>
      </c>
      <c r="AM16" s="219">
        <f t="shared" ref="AM16:AM19" si="3">C16+F16+I16+L16+O16+R16+U16+X16+AA16+AD16+AG16+AJ16</f>
        <v>9</v>
      </c>
      <c r="AN16" s="49">
        <f t="shared" si="0"/>
        <v>0</v>
      </c>
      <c r="AO16" s="284">
        <f t="shared" si="1"/>
        <v>9</v>
      </c>
      <c r="AP16" s="15">
        <f t="shared" si="2"/>
        <v>1.5</v>
      </c>
    </row>
    <row r="17" spans="1:42" ht="24" customHeight="1" thickBot="1" x14ac:dyDescent="0.3">
      <c r="A17" s="84">
        <v>5</v>
      </c>
      <c r="B17" s="75" t="s">
        <v>65</v>
      </c>
      <c r="C17" s="14">
        <v>0</v>
      </c>
      <c r="D17" s="8">
        <v>0</v>
      </c>
      <c r="E17" s="81">
        <v>0</v>
      </c>
      <c r="F17" s="14">
        <v>0</v>
      </c>
      <c r="G17" s="8">
        <v>0</v>
      </c>
      <c r="H17" s="81">
        <v>0</v>
      </c>
      <c r="I17" s="14">
        <v>0</v>
      </c>
      <c r="J17" s="8">
        <v>0</v>
      </c>
      <c r="K17" s="81">
        <v>0</v>
      </c>
      <c r="L17" s="14">
        <v>0</v>
      </c>
      <c r="M17" s="8">
        <v>0</v>
      </c>
      <c r="N17" s="81">
        <v>0</v>
      </c>
      <c r="O17" s="14">
        <v>0</v>
      </c>
      <c r="P17" s="8">
        <v>0</v>
      </c>
      <c r="Q17" s="81">
        <v>0</v>
      </c>
      <c r="R17" s="14">
        <v>0</v>
      </c>
      <c r="S17" s="8">
        <v>0</v>
      </c>
      <c r="T17" s="81">
        <v>0</v>
      </c>
      <c r="U17" s="14">
        <f>U28*W17/100</f>
        <v>0</v>
      </c>
      <c r="V17" s="8">
        <v>0</v>
      </c>
      <c r="W17" s="81">
        <v>0</v>
      </c>
      <c r="X17" s="14">
        <v>0</v>
      </c>
      <c r="Y17" s="8">
        <v>0</v>
      </c>
      <c r="Z17" s="81">
        <v>0</v>
      </c>
      <c r="AA17" s="14">
        <v>0</v>
      </c>
      <c r="AB17" s="8">
        <v>0</v>
      </c>
      <c r="AC17" s="81">
        <v>0</v>
      </c>
      <c r="AD17" s="14">
        <v>0</v>
      </c>
      <c r="AE17" s="8">
        <v>0</v>
      </c>
      <c r="AF17" s="81">
        <v>0</v>
      </c>
      <c r="AG17" s="14">
        <v>0</v>
      </c>
      <c r="AH17" s="8">
        <v>0</v>
      </c>
      <c r="AI17" s="81">
        <v>0</v>
      </c>
      <c r="AJ17" s="14">
        <v>0</v>
      </c>
      <c r="AK17" s="8">
        <v>0</v>
      </c>
      <c r="AL17" s="81">
        <v>0</v>
      </c>
      <c r="AM17" s="219">
        <f t="shared" si="3"/>
        <v>0</v>
      </c>
      <c r="AN17" s="49">
        <f t="shared" si="0"/>
        <v>0</v>
      </c>
      <c r="AO17" s="228">
        <f t="shared" si="1"/>
        <v>0</v>
      </c>
      <c r="AP17" s="15">
        <f t="shared" si="2"/>
        <v>0</v>
      </c>
    </row>
    <row r="18" spans="1:42" ht="33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0</v>
      </c>
      <c r="J18" s="8">
        <v>0</v>
      </c>
      <c r="K18" s="81">
        <v>0</v>
      </c>
      <c r="L18" s="14">
        <v>0</v>
      </c>
      <c r="M18" s="8">
        <v>0</v>
      </c>
      <c r="N18" s="81">
        <v>0</v>
      </c>
      <c r="O18" s="14">
        <v>0</v>
      </c>
      <c r="P18" s="8">
        <v>0</v>
      </c>
      <c r="Q18" s="81">
        <v>0</v>
      </c>
      <c r="R18" s="14">
        <v>0</v>
      </c>
      <c r="S18" s="8">
        <v>0</v>
      </c>
      <c r="T18" s="81">
        <v>0</v>
      </c>
      <c r="U18" s="14">
        <f>U27*W18/100</f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0</v>
      </c>
      <c r="AB18" s="8">
        <v>0</v>
      </c>
      <c r="AC18" s="81">
        <v>0</v>
      </c>
      <c r="AD18" s="14">
        <v>0</v>
      </c>
      <c r="AE18" s="8">
        <v>0</v>
      </c>
      <c r="AF18" s="81">
        <v>0</v>
      </c>
      <c r="AG18" s="14">
        <v>0</v>
      </c>
      <c r="AH18" s="8">
        <v>0</v>
      </c>
      <c r="AI18" s="81">
        <v>0</v>
      </c>
      <c r="AJ18" s="14">
        <v>0</v>
      </c>
      <c r="AK18" s="8">
        <v>0</v>
      </c>
      <c r="AL18" s="81">
        <v>0</v>
      </c>
      <c r="AM18" s="219">
        <f t="shared" si="3"/>
        <v>0</v>
      </c>
      <c r="AN18" s="49">
        <f t="shared" si="0"/>
        <v>0</v>
      </c>
      <c r="AO18" s="228">
        <f t="shared" si="1"/>
        <v>0</v>
      </c>
      <c r="AP18" s="15">
        <f t="shared" si="2"/>
        <v>0</v>
      </c>
    </row>
    <row r="19" spans="1:42" ht="27.75" customHeight="1" thickBot="1" x14ac:dyDescent="0.3">
      <c r="A19" s="83">
        <v>7</v>
      </c>
      <c r="B19" s="75" t="s">
        <v>68</v>
      </c>
      <c r="C19" s="77">
        <v>0</v>
      </c>
      <c r="D19" s="261">
        <v>0</v>
      </c>
      <c r="E19" s="79">
        <v>0</v>
      </c>
      <c r="F19" s="77">
        <v>0</v>
      </c>
      <c r="G19" s="261">
        <v>0</v>
      </c>
      <c r="H19" s="79">
        <v>0</v>
      </c>
      <c r="I19" s="77">
        <v>0</v>
      </c>
      <c r="J19" s="261">
        <v>0</v>
      </c>
      <c r="K19" s="79">
        <v>0</v>
      </c>
      <c r="L19" s="77">
        <v>0</v>
      </c>
      <c r="M19" s="261">
        <v>0</v>
      </c>
      <c r="N19" s="79">
        <v>0</v>
      </c>
      <c r="O19" s="77">
        <v>0</v>
      </c>
      <c r="P19" s="261">
        <v>0</v>
      </c>
      <c r="Q19" s="79">
        <v>0</v>
      </c>
      <c r="R19" s="77">
        <v>0</v>
      </c>
      <c r="S19" s="261">
        <v>0</v>
      </c>
      <c r="T19" s="79">
        <v>0</v>
      </c>
      <c r="U19" s="77">
        <v>0</v>
      </c>
      <c r="V19" s="261">
        <v>0</v>
      </c>
      <c r="W19" s="79">
        <v>0</v>
      </c>
      <c r="X19" s="77">
        <v>0</v>
      </c>
      <c r="Y19" s="261">
        <v>0</v>
      </c>
      <c r="Z19" s="79">
        <v>0</v>
      </c>
      <c r="AA19" s="77">
        <v>0</v>
      </c>
      <c r="AB19" s="261">
        <v>0</v>
      </c>
      <c r="AC19" s="79">
        <v>0</v>
      </c>
      <c r="AD19" s="77">
        <v>0</v>
      </c>
      <c r="AE19" s="261">
        <v>0</v>
      </c>
      <c r="AF19" s="79">
        <v>0</v>
      </c>
      <c r="AG19" s="77">
        <v>0</v>
      </c>
      <c r="AH19" s="261">
        <v>0</v>
      </c>
      <c r="AI19" s="79">
        <v>0</v>
      </c>
      <c r="AJ19" s="77">
        <v>0</v>
      </c>
      <c r="AK19" s="261">
        <v>0</v>
      </c>
      <c r="AL19" s="79">
        <v>0</v>
      </c>
      <c r="AM19" s="125">
        <f t="shared" si="3"/>
        <v>0</v>
      </c>
      <c r="AN19" s="126">
        <f t="shared" si="0"/>
        <v>0</v>
      </c>
      <c r="AO19" s="258">
        <f t="shared" si="1"/>
        <v>0</v>
      </c>
      <c r="AP19" s="127">
        <f t="shared" si="2"/>
        <v>0</v>
      </c>
    </row>
    <row r="20" spans="1:42" ht="25.5" customHeight="1" thickBot="1" x14ac:dyDescent="0.3">
      <c r="A20" s="382" t="s">
        <v>32</v>
      </c>
      <c r="B20" s="383"/>
      <c r="C20" s="428" t="s">
        <v>128</v>
      </c>
      <c r="D20" s="429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269"/>
      <c r="AN20" s="269"/>
      <c r="AO20" s="269"/>
      <c r="AP20" s="270"/>
    </row>
    <row r="21" spans="1:42" ht="25.5" customHeight="1" thickBot="1" x14ac:dyDescent="0.3">
      <c r="A21" s="408" t="s">
        <v>24</v>
      </c>
      <c r="B21" s="441"/>
      <c r="C21" s="431" t="s">
        <v>129</v>
      </c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268"/>
      <c r="AN21" s="268"/>
      <c r="AO21" s="268"/>
      <c r="AP21" s="271"/>
    </row>
    <row r="22" spans="1:42" ht="33" customHeight="1" thickBot="1" x14ac:dyDescent="0.3">
      <c r="A22" s="392" t="s">
        <v>33</v>
      </c>
      <c r="B22" s="440"/>
      <c r="C22" s="425" t="s">
        <v>36</v>
      </c>
      <c r="D22" s="426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280"/>
      <c r="AN22" s="280"/>
      <c r="AO22" s="280"/>
      <c r="AP22" s="281"/>
    </row>
    <row r="23" spans="1:42" ht="47.25" customHeight="1" x14ac:dyDescent="0.25">
      <c r="A23" s="412" t="s">
        <v>50</v>
      </c>
      <c r="B23" s="413"/>
      <c r="C23" s="262">
        <f>C19+C18+C17+C16+C15+C14+C13</f>
        <v>31</v>
      </c>
      <c r="D23" s="263"/>
      <c r="E23" s="264">
        <f>C23*100/C25</f>
        <v>83.78378378378379</v>
      </c>
      <c r="F23" s="262">
        <f>F19+F18+F17+F16+F15+F14+F13</f>
        <v>36</v>
      </c>
      <c r="G23" s="263"/>
      <c r="H23" s="264">
        <f>F23*100/F25</f>
        <v>92.307692307692307</v>
      </c>
      <c r="I23" s="265">
        <f>I19+I18+I17+I16+I15+I14+I13</f>
        <v>39</v>
      </c>
      <c r="J23" s="263"/>
      <c r="K23" s="266">
        <f>I23*100/I25</f>
        <v>92.857142857142861</v>
      </c>
      <c r="L23" s="262">
        <f>L19+L18+L17+L16+L15+L14+L13</f>
        <v>40</v>
      </c>
      <c r="M23" s="263"/>
      <c r="N23" s="264">
        <f>L23*100/L25</f>
        <v>95.238095238095241</v>
      </c>
      <c r="O23" s="265">
        <f>O19+O18+O17+O16+O15+O14+O13</f>
        <v>36</v>
      </c>
      <c r="P23" s="263"/>
      <c r="Q23" s="266">
        <f>O23*100/O25</f>
        <v>90</v>
      </c>
      <c r="R23" s="262">
        <f>R19+R18+R17+R16+R15+R14+R13</f>
        <v>37.299999999999997</v>
      </c>
      <c r="S23" s="263"/>
      <c r="T23" s="264">
        <f>R23*100/R25</f>
        <v>92.555831265508687</v>
      </c>
      <c r="U23" s="262">
        <f>U19+U18+U17+U16+U15+U14+U13</f>
        <v>0</v>
      </c>
      <c r="V23" s="263"/>
      <c r="W23" s="264">
        <f>U23*100/U25</f>
        <v>0</v>
      </c>
      <c r="X23" s="265">
        <f>X19+X18+X17+X16+X15+X14+X13</f>
        <v>36</v>
      </c>
      <c r="Y23" s="263"/>
      <c r="Z23" s="266">
        <f>X23*100/X25</f>
        <v>90</v>
      </c>
      <c r="AA23" s="262">
        <f>AA19+AA18+AA17+AA16+AA15+AA14+AA13</f>
        <v>39</v>
      </c>
      <c r="AB23" s="263"/>
      <c r="AC23" s="264">
        <f>AA23*100/AA25</f>
        <v>92.857142857142861</v>
      </c>
      <c r="AD23" s="265">
        <f>AD19+AD18+AD17+AD16+AD15+AD14+AD13</f>
        <v>42</v>
      </c>
      <c r="AE23" s="263"/>
      <c r="AF23" s="266">
        <f>AD23*100/AD25</f>
        <v>95.454545454545453</v>
      </c>
      <c r="AG23" s="262">
        <f>AG19+AG18+AG17+AG16+AG15+AG14+AG13</f>
        <v>39</v>
      </c>
      <c r="AH23" s="263"/>
      <c r="AI23" s="264">
        <f>AG23*100/AG25</f>
        <v>92.857142857142861</v>
      </c>
      <c r="AJ23" s="265">
        <f>AJ19+AJ18+AJ17+AJ16+AJ15+AJ14+AJ13</f>
        <v>40</v>
      </c>
      <c r="AK23" s="263"/>
      <c r="AL23" s="266">
        <f>AJ23*100/AJ25</f>
        <v>93.023255813953483</v>
      </c>
      <c r="AM23" s="35">
        <f>C23+F23+I23+L23+O23+R23+U23+X23+AA23+AD23+AG23+AJ23</f>
        <v>415.3</v>
      </c>
      <c r="AN23" s="36"/>
      <c r="AO23" s="229">
        <f>AM23+AN23</f>
        <v>415.3</v>
      </c>
      <c r="AP23" s="16">
        <f>(E23+H23+K23+N23+Q23+T23+W23+Z23+AC23+AF23+AI23+AL23)/12</f>
        <v>84.244552702917304</v>
      </c>
    </row>
    <row r="24" spans="1:42" ht="60" customHeight="1" thickBot="1" x14ac:dyDescent="0.3">
      <c r="A24" s="414" t="s">
        <v>97</v>
      </c>
      <c r="B24" s="415"/>
      <c r="C24" s="97"/>
      <c r="D24" s="136">
        <f>D19+D18+D17+D16+D15+D14+D13</f>
        <v>6</v>
      </c>
      <c r="E24" s="80">
        <v>16</v>
      </c>
      <c r="F24" s="97"/>
      <c r="G24" s="198">
        <f>G19+G18+G17+G16+G15+G14+G13</f>
        <v>3</v>
      </c>
      <c r="H24" s="80">
        <v>8</v>
      </c>
      <c r="I24" s="137"/>
      <c r="J24" s="136">
        <f>J19+J18+J17+J16+J15+J14+J13</f>
        <v>3</v>
      </c>
      <c r="K24" s="82">
        <v>7</v>
      </c>
      <c r="L24" s="97"/>
      <c r="M24" s="136">
        <f>M19+M18+M17+M16+M15+M14+M13</f>
        <v>2</v>
      </c>
      <c r="N24" s="80">
        <v>5</v>
      </c>
      <c r="O24" s="137"/>
      <c r="P24" s="136">
        <f>P19+P18+P17+P16+P15+P14+P13</f>
        <v>4</v>
      </c>
      <c r="Q24" s="82">
        <v>10</v>
      </c>
      <c r="R24" s="97"/>
      <c r="S24" s="136">
        <f>S19+S18+S17+S16+S15+S14+S13</f>
        <v>3</v>
      </c>
      <c r="T24" s="80">
        <v>7</v>
      </c>
      <c r="U24" s="97"/>
      <c r="V24" s="136">
        <f>V19+V18+V17+V16+V15+V14+V13</f>
        <v>17</v>
      </c>
      <c r="W24" s="80">
        <v>100</v>
      </c>
      <c r="X24" s="137"/>
      <c r="Y24" s="136">
        <f>Y19+Y18+Y17+Y16+Y15+Y14+Y13</f>
        <v>4</v>
      </c>
      <c r="Z24" s="82">
        <v>10</v>
      </c>
      <c r="AA24" s="97"/>
      <c r="AB24" s="136">
        <f>AB19+AB18+AB17+AB16+AB15+AB14+AB13</f>
        <v>3</v>
      </c>
      <c r="AC24" s="80">
        <v>7</v>
      </c>
      <c r="AD24" s="137"/>
      <c r="AE24" s="136">
        <f>AE19+AE18+AE17+AE16+AE15+AE14+AE13</f>
        <v>2</v>
      </c>
      <c r="AF24" s="82">
        <v>5</v>
      </c>
      <c r="AG24" s="97"/>
      <c r="AH24" s="136">
        <f>AH19+AH18+AH17+AH16+AH15+AH14+AH13</f>
        <v>3</v>
      </c>
      <c r="AI24" s="80">
        <v>7</v>
      </c>
      <c r="AJ24" s="137"/>
      <c r="AK24" s="136">
        <f>AK19+AK18+AK17+AK16+AK15+AK14+AK13</f>
        <v>3</v>
      </c>
      <c r="AL24" s="82">
        <v>7</v>
      </c>
      <c r="AM24" s="56"/>
      <c r="AN24" s="57">
        <f>D24+G24+J24+M24+P24+S24+V24+Y24+AB24+AE24+AH24+AK24</f>
        <v>53</v>
      </c>
      <c r="AO24" s="254">
        <f t="shared" ref="AO24:AO25" si="4">AM24+AN24</f>
        <v>53</v>
      </c>
      <c r="AP24" s="17">
        <f>(E24+H24+K24+N24+Q24+T24+W24+Z24+AC24+AF24+AI24+AL24)/12</f>
        <v>15.75</v>
      </c>
    </row>
    <row r="25" spans="1:42" ht="38.25" customHeight="1" thickBot="1" x14ac:dyDescent="0.3">
      <c r="A25" s="382" t="s">
        <v>35</v>
      </c>
      <c r="B25" s="383"/>
      <c r="C25" s="410">
        <f>C23+D24</f>
        <v>37</v>
      </c>
      <c r="D25" s="411"/>
      <c r="E25" s="135">
        <f>E19+E18+E17+E16+E15+E14+E13</f>
        <v>100</v>
      </c>
      <c r="F25" s="389">
        <f>F23+G24</f>
        <v>39</v>
      </c>
      <c r="G25" s="390"/>
      <c r="H25" s="135">
        <f>H19+H18+H17+H16+H15+H14+H13</f>
        <v>100</v>
      </c>
      <c r="I25" s="391">
        <f>I23+J24</f>
        <v>42</v>
      </c>
      <c r="J25" s="390"/>
      <c r="K25" s="138">
        <f>K19+K18+K17+K16+K15+K14+K13</f>
        <v>100</v>
      </c>
      <c r="L25" s="389">
        <f>L23+M24</f>
        <v>42</v>
      </c>
      <c r="M25" s="390"/>
      <c r="N25" s="135">
        <f>N19+N18+N17+N16+N15+N14+N13</f>
        <v>100</v>
      </c>
      <c r="O25" s="391">
        <f>O23+P24</f>
        <v>40</v>
      </c>
      <c r="P25" s="390"/>
      <c r="Q25" s="138">
        <f>Q19+Q18+Q17+Q16+Q15+Q14+Q13</f>
        <v>100</v>
      </c>
      <c r="R25" s="389">
        <f>R23+S24</f>
        <v>40.299999999999997</v>
      </c>
      <c r="S25" s="390"/>
      <c r="T25" s="135">
        <f>T19+T18+T17+T16+T15+T14+T13</f>
        <v>100</v>
      </c>
      <c r="U25" s="389">
        <f>U23+V24</f>
        <v>17</v>
      </c>
      <c r="V25" s="390"/>
      <c r="W25" s="135">
        <f>W19+W18+W17+W16+W15+W14+W13</f>
        <v>100</v>
      </c>
      <c r="X25" s="391">
        <f>X23+Y24</f>
        <v>40</v>
      </c>
      <c r="Y25" s="390"/>
      <c r="Z25" s="138">
        <f>Z19+Z18+Z17+Z16+Z15+Z14+Z13</f>
        <v>100</v>
      </c>
      <c r="AA25" s="389">
        <f>AA23+AB24</f>
        <v>42</v>
      </c>
      <c r="AB25" s="390"/>
      <c r="AC25" s="135">
        <f>AC19+AC18+AC17+AC16+AC15+AC14+AC13</f>
        <v>100</v>
      </c>
      <c r="AD25" s="391">
        <f>AD23+AE24</f>
        <v>44</v>
      </c>
      <c r="AE25" s="390"/>
      <c r="AF25" s="138">
        <f>AF19+AF18+AF17+AF16+AF15+AF14+AF13</f>
        <v>100</v>
      </c>
      <c r="AG25" s="389">
        <f>AG23+AH24</f>
        <v>42</v>
      </c>
      <c r="AH25" s="390"/>
      <c r="AI25" s="135">
        <f>AI19+AI18+AI17+AI16+AI15+AI14+AI13</f>
        <v>100</v>
      </c>
      <c r="AJ25" s="391">
        <f>AJ23+AK24</f>
        <v>43</v>
      </c>
      <c r="AK25" s="390"/>
      <c r="AL25" s="138">
        <f>AL19+AL18+AL17+AL16+AL15+AL14+AL13</f>
        <v>100</v>
      </c>
      <c r="AM25" s="282">
        <f>AM23+AM24</f>
        <v>415.3</v>
      </c>
      <c r="AN25" s="282">
        <f>AN23+AN24</f>
        <v>53</v>
      </c>
      <c r="AO25" s="227">
        <f t="shared" si="4"/>
        <v>468.3</v>
      </c>
      <c r="AP25" s="283">
        <f>AP23+AP24</f>
        <v>99.994552702917304</v>
      </c>
    </row>
    <row r="26" spans="1:42" ht="48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  <c r="AP26" s="388"/>
    </row>
    <row r="27" spans="1:42" ht="25.5" customHeight="1" x14ac:dyDescent="0.25">
      <c r="A27" s="44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7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  <c r="AP33" s="404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P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6">
    <mergeCell ref="AE4:AM4"/>
    <mergeCell ref="AM9:AO10"/>
    <mergeCell ref="A26:AP26"/>
    <mergeCell ref="B33:T33"/>
    <mergeCell ref="U33:AP33"/>
    <mergeCell ref="A25:B25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AJ25:AK25"/>
    <mergeCell ref="AJ10:AL10"/>
    <mergeCell ref="I10:K10"/>
    <mergeCell ref="L10:N10"/>
    <mergeCell ref="O10:Q10"/>
    <mergeCell ref="X10:Z10"/>
    <mergeCell ref="AA10:AC10"/>
    <mergeCell ref="R10:T10"/>
    <mergeCell ref="U10:W10"/>
    <mergeCell ref="U25:V25"/>
    <mergeCell ref="X25:Y25"/>
    <mergeCell ref="AA25:AB25"/>
    <mergeCell ref="AD25:AE25"/>
    <mergeCell ref="AG25:AH25"/>
    <mergeCell ref="A22:B22"/>
    <mergeCell ref="C22:AL22"/>
    <mergeCell ref="A23:B23"/>
    <mergeCell ref="A24:B24"/>
    <mergeCell ref="AE2:AP2"/>
    <mergeCell ref="X5:AR5"/>
    <mergeCell ref="B6:AP6"/>
    <mergeCell ref="B7:AP7"/>
    <mergeCell ref="A9:A12"/>
    <mergeCell ref="B9:B12"/>
    <mergeCell ref="C9:AL9"/>
    <mergeCell ref="AP9:AP10"/>
    <mergeCell ref="C10:E10"/>
    <mergeCell ref="F10:H10"/>
    <mergeCell ref="AD10:AF10"/>
    <mergeCell ref="AG10:AI10"/>
  </mergeCells>
  <printOptions horizontalCentered="1" verticalCentered="1"/>
  <pageMargins left="0" right="0" top="0" bottom="0" header="0" footer="0"/>
  <pageSetup paperSize="9" scale="60" orientation="landscape" r:id="rId1"/>
  <rowBreaks count="1" manualBreakCount="1">
    <brk id="36" max="4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S38"/>
  <sheetViews>
    <sheetView view="pageBreakPreview" topLeftCell="A19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89"/>
      <c r="S1" s="89"/>
      <c r="T1" s="89"/>
      <c r="U1" s="89"/>
      <c r="V1" s="89"/>
      <c r="W1" s="89"/>
      <c r="X1" s="91"/>
      <c r="Y1" s="91"/>
      <c r="Z1" s="91"/>
      <c r="AA1" s="91"/>
      <c r="AB1" s="91"/>
      <c r="AC1" s="91"/>
      <c r="AD1" s="91"/>
      <c r="AE1" s="45" t="s">
        <v>20</v>
      </c>
      <c r="AF1" s="45"/>
      <c r="AG1" s="91"/>
      <c r="AH1" s="91"/>
      <c r="AI1" s="91"/>
      <c r="AJ1" s="91"/>
      <c r="AK1" s="91"/>
      <c r="AL1" s="91"/>
      <c r="AM1" s="91"/>
      <c r="AN1" s="91"/>
      <c r="AO1" s="91"/>
      <c r="AP1" s="94"/>
      <c r="AQ1" s="94"/>
      <c r="AR1" s="94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94"/>
      <c r="AR2" s="94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6"/>
      <c r="R3" s="89"/>
      <c r="S3" s="89"/>
      <c r="T3" s="89"/>
      <c r="U3" s="89"/>
      <c r="V3" s="89"/>
      <c r="W3" s="89"/>
      <c r="X3" s="91"/>
      <c r="Y3" s="91"/>
      <c r="Z3" s="91"/>
      <c r="AA3" s="91"/>
      <c r="AB3" s="91"/>
      <c r="AC3" s="91"/>
      <c r="AD3" s="91"/>
      <c r="AE3" s="94" t="s">
        <v>61</v>
      </c>
      <c r="AF3" s="94"/>
      <c r="AG3" s="91"/>
      <c r="AH3" s="91"/>
      <c r="AI3" s="91"/>
      <c r="AJ3" s="91"/>
      <c r="AK3" s="91"/>
      <c r="AL3" s="91"/>
      <c r="AM3" s="91"/>
      <c r="AN3" s="46"/>
      <c r="AO3" s="46"/>
      <c r="AP3" s="94"/>
      <c r="AQ3" s="94"/>
      <c r="AR3" s="94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7"/>
      <c r="R4" s="89"/>
      <c r="S4" s="89"/>
      <c r="T4" s="89"/>
      <c r="U4" s="89"/>
      <c r="V4" s="89"/>
      <c r="W4" s="89"/>
      <c r="X4" s="91"/>
      <c r="Y4" s="91"/>
      <c r="Z4" s="91"/>
      <c r="AA4" s="91"/>
      <c r="AB4" s="91"/>
      <c r="AC4" s="91"/>
      <c r="AD4" s="91"/>
      <c r="AE4" s="196" t="s">
        <v>95</v>
      </c>
      <c r="AF4" s="47"/>
      <c r="AG4" s="91"/>
      <c r="AH4" s="91"/>
      <c r="AI4" s="91"/>
      <c r="AJ4" s="91"/>
      <c r="AK4" s="91"/>
      <c r="AL4" s="91"/>
      <c r="AM4" s="91"/>
      <c r="AN4" s="94"/>
      <c r="AO4" s="94"/>
      <c r="AP4" s="94"/>
      <c r="AQ4" s="94"/>
      <c r="AR4" s="94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58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86"/>
      <c r="AQ6" s="86"/>
      <c r="AR6" s="8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01">
        <v>1</v>
      </c>
      <c r="B13" s="102" t="s">
        <v>63</v>
      </c>
      <c r="C13" s="14">
        <f>C27*E13/100</f>
        <v>11</v>
      </c>
      <c r="D13" s="13">
        <f>C28*E13/100</f>
        <v>2.7225000000000001</v>
      </c>
      <c r="E13" s="81">
        <v>55</v>
      </c>
      <c r="F13" s="14">
        <f>F27*H13/100</f>
        <v>12.65</v>
      </c>
      <c r="G13" s="13">
        <f>F28*H13/100</f>
        <v>1.2375</v>
      </c>
      <c r="H13" s="81">
        <v>55</v>
      </c>
      <c r="I13" s="14">
        <f>I27*K13/100</f>
        <v>13.75</v>
      </c>
      <c r="J13" s="13">
        <f>I28*K13/100</f>
        <v>1.4850000000000001</v>
      </c>
      <c r="K13" s="81">
        <v>55</v>
      </c>
      <c r="L13" s="14">
        <f>L27*N13/100</f>
        <v>14.3</v>
      </c>
      <c r="M13" s="13">
        <f>L28*N13/100</f>
        <v>0.99</v>
      </c>
      <c r="N13" s="81">
        <v>55</v>
      </c>
      <c r="O13" s="14">
        <f>O27*Q13/100</f>
        <v>12.65</v>
      </c>
      <c r="P13" s="13">
        <f>O28*Q13/100</f>
        <v>1.98</v>
      </c>
      <c r="Q13" s="81">
        <v>55</v>
      </c>
      <c r="R13" s="14">
        <f>R27*T13/100</f>
        <v>13.2</v>
      </c>
      <c r="S13" s="13">
        <f>R28*T13/100</f>
        <v>1.4850000000000001</v>
      </c>
      <c r="T13" s="81">
        <v>55</v>
      </c>
      <c r="U13" s="13">
        <f>T28*V13/100</f>
        <v>0</v>
      </c>
      <c r="V13" s="13">
        <f>U28*W13/100</f>
        <v>7.6725000000000012</v>
      </c>
      <c r="W13" s="81">
        <v>55</v>
      </c>
      <c r="X13" s="14">
        <f>X27*Z13/100</f>
        <v>12.65</v>
      </c>
      <c r="Y13" s="13">
        <f>X28*Z13/100</f>
        <v>2.2275</v>
      </c>
      <c r="Z13" s="81">
        <v>55</v>
      </c>
      <c r="AA13" s="14">
        <f>AA27*AC13/100</f>
        <v>13.75</v>
      </c>
      <c r="AB13" s="13">
        <f>AA28*AC13/100</f>
        <v>1.2375</v>
      </c>
      <c r="AC13" s="81">
        <v>55</v>
      </c>
      <c r="AD13" s="14">
        <f>AD27*AF13/100</f>
        <v>14.85</v>
      </c>
      <c r="AE13" s="13">
        <f>AD28*AF13/100</f>
        <v>0.99</v>
      </c>
      <c r="AF13" s="81">
        <v>55</v>
      </c>
      <c r="AG13" s="14">
        <f>AG27*AI13/100</f>
        <v>13.75</v>
      </c>
      <c r="AH13" s="13">
        <f>AG28*AI13/100</f>
        <v>1.2375</v>
      </c>
      <c r="AI13" s="81">
        <v>55</v>
      </c>
      <c r="AJ13" s="14">
        <f>AJ27*AL13/100</f>
        <v>14.3</v>
      </c>
      <c r="AK13" s="13">
        <f>AJ28*AL13/100</f>
        <v>1.2375</v>
      </c>
      <c r="AL13" s="81">
        <v>55</v>
      </c>
      <c r="AM13" s="95">
        <f>C13+F13+I13+L13+O13+R13+U13+X13+AA13+AD13+AG13+AJ13</f>
        <v>146.85000000000002</v>
      </c>
      <c r="AN13" s="49">
        <f>D13+G13+J13+M13+P13+S13+V13+Y13+AB13+AE13+AH13+AK13</f>
        <v>24.502500000000001</v>
      </c>
      <c r="AO13" s="15">
        <f>(E13+H13+K13+N13+Q13+T13+W13+Z13+AC13+AF13+AI13+AL13)/12</f>
        <v>55</v>
      </c>
      <c r="AP13" s="143"/>
    </row>
    <row r="14" spans="1:44" ht="35.25" customHeight="1" thickBot="1" x14ac:dyDescent="0.3">
      <c r="A14" s="100">
        <v>2</v>
      </c>
      <c r="B14" s="124" t="s">
        <v>67</v>
      </c>
      <c r="C14" s="77">
        <f>C27*E14/100</f>
        <v>4</v>
      </c>
      <c r="D14" s="78">
        <f>C28*E14/100</f>
        <v>0.99</v>
      </c>
      <c r="E14" s="79">
        <v>20</v>
      </c>
      <c r="F14" s="77">
        <f>F27*H14/100</f>
        <v>4.5999999999999996</v>
      </c>
      <c r="G14" s="78">
        <f>F28*H14/100</f>
        <v>0.45</v>
      </c>
      <c r="H14" s="79">
        <v>20</v>
      </c>
      <c r="I14" s="77">
        <f>I27*K14/100</f>
        <v>5</v>
      </c>
      <c r="J14" s="78">
        <f>I28*K14/100</f>
        <v>0.54</v>
      </c>
      <c r="K14" s="79">
        <v>20</v>
      </c>
      <c r="L14" s="77">
        <f>L27*N14/100</f>
        <v>5.2</v>
      </c>
      <c r="M14" s="78">
        <f>L28*N14/100</f>
        <v>0.36</v>
      </c>
      <c r="N14" s="79">
        <v>20</v>
      </c>
      <c r="O14" s="77">
        <f>O27*Q14/100</f>
        <v>4.5999999999999996</v>
      </c>
      <c r="P14" s="78">
        <f>O28*Q14/100</f>
        <v>0.72</v>
      </c>
      <c r="Q14" s="79">
        <v>20</v>
      </c>
      <c r="R14" s="77">
        <f>R27*T14/100</f>
        <v>4.8</v>
      </c>
      <c r="S14" s="78">
        <f>R28*T14/100</f>
        <v>0.54</v>
      </c>
      <c r="T14" s="79">
        <v>20</v>
      </c>
      <c r="U14" s="78">
        <f>T28*V14/100</f>
        <v>0</v>
      </c>
      <c r="V14" s="78">
        <f>U28*W14/100</f>
        <v>2.79</v>
      </c>
      <c r="W14" s="79">
        <v>20</v>
      </c>
      <c r="X14" s="77">
        <f>X27*Z14/100</f>
        <v>4.5999999999999996</v>
      </c>
      <c r="Y14" s="78">
        <f>X28*Z14/100</f>
        <v>0.81</v>
      </c>
      <c r="Z14" s="79">
        <v>20</v>
      </c>
      <c r="AA14" s="77">
        <f>AA27*AC14/100</f>
        <v>5</v>
      </c>
      <c r="AB14" s="78">
        <f>AA28*AC14/100</f>
        <v>0.45</v>
      </c>
      <c r="AC14" s="79">
        <v>20</v>
      </c>
      <c r="AD14" s="77">
        <f>AD27*AF14/100</f>
        <v>5.4</v>
      </c>
      <c r="AE14" s="78">
        <f>AD28*AF14/100</f>
        <v>0.36</v>
      </c>
      <c r="AF14" s="79">
        <v>20</v>
      </c>
      <c r="AG14" s="77">
        <f>AG27*AI14/100</f>
        <v>5</v>
      </c>
      <c r="AH14" s="78">
        <f>AG28*AI14/100</f>
        <v>0.45</v>
      </c>
      <c r="AI14" s="79">
        <v>20</v>
      </c>
      <c r="AJ14" s="77">
        <f>AJ27*AL14/100</f>
        <v>5.2</v>
      </c>
      <c r="AK14" s="78">
        <f>AJ28*AL14/100</f>
        <v>0.45</v>
      </c>
      <c r="AL14" s="79">
        <v>20</v>
      </c>
      <c r="AM14" s="125">
        <f>C14+F14+I14+L14+O14+R14+U14+X14+AA14+AD14+AG14+AJ14</f>
        <v>53.4</v>
      </c>
      <c r="AN14" s="126">
        <f t="shared" ref="AN14:AN19" si="0">D14+G14+J14+M14+P14+S14+V14+Y14+AB14+AE14+AH14+AK14</f>
        <v>8.9099999999999984</v>
      </c>
      <c r="AO14" s="127">
        <f>(E14+H14+K14+N14+Q14+T14+W14+Z14+AC14+AF14+AI14+AL14)/12</f>
        <v>20</v>
      </c>
      <c r="AP14" s="143"/>
    </row>
    <row r="15" spans="1:44" ht="24" customHeight="1" thickBot="1" x14ac:dyDescent="0.3">
      <c r="A15" s="100">
        <v>3</v>
      </c>
      <c r="B15" s="102" t="s">
        <v>62</v>
      </c>
      <c r="C15" s="128">
        <f>C27*E15/100</f>
        <v>4</v>
      </c>
      <c r="D15" s="129">
        <f>C28*E15/100</f>
        <v>0.99</v>
      </c>
      <c r="E15" s="81">
        <v>20</v>
      </c>
      <c r="F15" s="128">
        <f>F27*H15/100</f>
        <v>4.5999999999999996</v>
      </c>
      <c r="G15" s="129">
        <f>F28*H15/100</f>
        <v>0.45</v>
      </c>
      <c r="H15" s="81">
        <v>20</v>
      </c>
      <c r="I15" s="128">
        <f>I27*K15/100</f>
        <v>5</v>
      </c>
      <c r="J15" s="129">
        <f>I28*K15/100</f>
        <v>0.54</v>
      </c>
      <c r="K15" s="81">
        <v>20</v>
      </c>
      <c r="L15" s="128">
        <f>L27*N15/100</f>
        <v>5.2</v>
      </c>
      <c r="M15" s="129">
        <f>L28*N15/100</f>
        <v>0.36</v>
      </c>
      <c r="N15" s="81">
        <v>20</v>
      </c>
      <c r="O15" s="128">
        <f>O27*Q15/100</f>
        <v>4.5999999999999996</v>
      </c>
      <c r="P15" s="129">
        <f>O28*Q15/100</f>
        <v>0.72</v>
      </c>
      <c r="Q15" s="81">
        <v>20</v>
      </c>
      <c r="R15" s="128">
        <f>R27*T15/100</f>
        <v>4.8</v>
      </c>
      <c r="S15" s="129">
        <f>R28*T15/100</f>
        <v>0.54</v>
      </c>
      <c r="T15" s="81">
        <v>20</v>
      </c>
      <c r="U15" s="129">
        <f>T28*V15/100</f>
        <v>0</v>
      </c>
      <c r="V15" s="129">
        <f>U28*W15/100</f>
        <v>2.79</v>
      </c>
      <c r="W15" s="81">
        <v>20</v>
      </c>
      <c r="X15" s="128">
        <f>X27*Z15/100</f>
        <v>4.5999999999999996</v>
      </c>
      <c r="Y15" s="129">
        <f>X28*Z15/100</f>
        <v>0.81</v>
      </c>
      <c r="Z15" s="81">
        <v>20</v>
      </c>
      <c r="AA15" s="128">
        <f>AA27*AC15/100</f>
        <v>5</v>
      </c>
      <c r="AB15" s="129">
        <f>AA28*AC15/100</f>
        <v>0.45</v>
      </c>
      <c r="AC15" s="81">
        <v>20</v>
      </c>
      <c r="AD15" s="128">
        <f>AD27*AF15/100</f>
        <v>5.4</v>
      </c>
      <c r="AE15" s="129">
        <f>AD28*AF15/100</f>
        <v>0.36</v>
      </c>
      <c r="AF15" s="81">
        <v>20</v>
      </c>
      <c r="AG15" s="128">
        <f>AG27*AI15/100</f>
        <v>5</v>
      </c>
      <c r="AH15" s="129">
        <f>AG28*AI15/100</f>
        <v>0.45</v>
      </c>
      <c r="AI15" s="81">
        <v>20</v>
      </c>
      <c r="AJ15" s="128">
        <f>AJ27*AL15/100</f>
        <v>5.2</v>
      </c>
      <c r="AK15" s="129">
        <f>AJ28*AL15/100</f>
        <v>0.45</v>
      </c>
      <c r="AL15" s="81">
        <v>20</v>
      </c>
      <c r="AM15" s="130">
        <f>C15+F15+I15+L15+O15+R15+U15+X15+AA15+AD15+AG15+AJ15</f>
        <v>53.4</v>
      </c>
      <c r="AN15" s="131">
        <f t="shared" si="0"/>
        <v>8.9099999999999984</v>
      </c>
      <c r="AO15" s="15">
        <f t="shared" ref="AO15:AO19" si="1">(E15+H15+K15+N15+Q15+T15+W15+Z15+AC15+AF15+AI15+AL15)/12</f>
        <v>20</v>
      </c>
      <c r="AP15" s="143"/>
    </row>
    <row r="16" spans="1:44" ht="48.75" customHeight="1" thickBot="1" x14ac:dyDescent="0.3">
      <c r="A16" s="84">
        <v>4</v>
      </c>
      <c r="B16" s="76" t="s">
        <v>64</v>
      </c>
      <c r="C16" s="14">
        <f>C27*E16/100</f>
        <v>1</v>
      </c>
      <c r="D16" s="8">
        <f>C28*E16/100</f>
        <v>0.2475</v>
      </c>
      <c r="E16" s="81">
        <v>5</v>
      </c>
      <c r="F16" s="14">
        <f>F27*H16/100</f>
        <v>1.1499999999999999</v>
      </c>
      <c r="G16" s="8">
        <f>F28*H16/100</f>
        <v>0.1125</v>
      </c>
      <c r="H16" s="81">
        <v>5</v>
      </c>
      <c r="I16" s="14">
        <f>I27*K16/100</f>
        <v>1.25</v>
      </c>
      <c r="J16" s="8">
        <f>I28*K16/100</f>
        <v>0.13500000000000001</v>
      </c>
      <c r="K16" s="81">
        <v>5</v>
      </c>
      <c r="L16" s="14">
        <f>L27*N16/100</f>
        <v>1.3</v>
      </c>
      <c r="M16" s="8">
        <f>L28*N16/100</f>
        <v>0.09</v>
      </c>
      <c r="N16" s="81">
        <v>5</v>
      </c>
      <c r="O16" s="14">
        <f>O27*Q16/100</f>
        <v>1.1499999999999999</v>
      </c>
      <c r="P16" s="8">
        <f>O28*Q16/100</f>
        <v>0.18</v>
      </c>
      <c r="Q16" s="81">
        <v>5</v>
      </c>
      <c r="R16" s="14">
        <f>R27*T16/100</f>
        <v>1.2</v>
      </c>
      <c r="S16" s="8">
        <f>R28*T16/100</f>
        <v>0.13500000000000001</v>
      </c>
      <c r="T16" s="81">
        <v>5</v>
      </c>
      <c r="U16" s="8">
        <f>T28*V16/100</f>
        <v>0</v>
      </c>
      <c r="V16" s="8">
        <f>U28*W16/100</f>
        <v>0.69750000000000001</v>
      </c>
      <c r="W16" s="81">
        <v>5</v>
      </c>
      <c r="X16" s="14">
        <f>X27*Z16/100</f>
        <v>1.1499999999999999</v>
      </c>
      <c r="Y16" s="8">
        <f>X28*Z16/100</f>
        <v>0.20250000000000001</v>
      </c>
      <c r="Z16" s="81">
        <v>5</v>
      </c>
      <c r="AA16" s="14">
        <f>AA27*AC16/100</f>
        <v>1.25</v>
      </c>
      <c r="AB16" s="8">
        <f>AA28*AC16/100</f>
        <v>0.1125</v>
      </c>
      <c r="AC16" s="81">
        <v>5</v>
      </c>
      <c r="AD16" s="14">
        <f>AD27*AF16/100</f>
        <v>1.35</v>
      </c>
      <c r="AE16" s="8">
        <f>AD28*AF16/100</f>
        <v>0.09</v>
      </c>
      <c r="AF16" s="81">
        <v>5</v>
      </c>
      <c r="AG16" s="14">
        <f>AG27*AI16/100</f>
        <v>1.25</v>
      </c>
      <c r="AH16" s="8">
        <f>AG28*AI16/100</f>
        <v>0.1125</v>
      </c>
      <c r="AI16" s="81">
        <v>5</v>
      </c>
      <c r="AJ16" s="14">
        <f>AJ27*AL16/100</f>
        <v>1.3</v>
      </c>
      <c r="AK16" s="8">
        <f>AJ28*AL16/100</f>
        <v>0.1125</v>
      </c>
      <c r="AL16" s="81">
        <v>5</v>
      </c>
      <c r="AM16" s="95">
        <f t="shared" ref="AM16:AM19" si="2">C16+F16+I16+L16+O16+R16+U16+X16+AA16+AD16+AG16+AJ16</f>
        <v>13.35</v>
      </c>
      <c r="AN16" s="49">
        <f t="shared" si="0"/>
        <v>2.2274999999999996</v>
      </c>
      <c r="AO16" s="15">
        <f t="shared" si="1"/>
        <v>5</v>
      </c>
      <c r="AP16" s="143"/>
    </row>
    <row r="17" spans="1:42" ht="23.2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8">
        <f>T29*V17/100</f>
        <v>0</v>
      </c>
      <c r="V17" s="8"/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95">
        <f t="shared" ref="AM17" si="3">C17+F17+I17+L17+O17+R17+U17+X17+AA17+AD17+AG17+AJ17</f>
        <v>0</v>
      </c>
      <c r="AN17" s="49">
        <f t="shared" ref="AN17" si="4">D17+G17+J17+M17+P17+S17+V17+Y17+AB17+AE17+AH17+AK17</f>
        <v>0</v>
      </c>
      <c r="AO17" s="15">
        <f t="shared" ref="AO17" si="5">(E17+H17+K17+N17+Q17+T17+W17+Z17+AC17+AF17+AI17+AL17)/12</f>
        <v>0</v>
      </c>
      <c r="AP17" s="143"/>
    </row>
    <row r="18" spans="1:42" ht="34.5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8">
        <f>T28*V18/100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95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2.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8">
        <f>T28*V19/100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95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4.75" customHeight="1" thickBot="1" x14ac:dyDescent="0.3">
      <c r="A20" s="382" t="s">
        <v>32</v>
      </c>
      <c r="B20" s="405"/>
      <c r="C20" s="406" t="s">
        <v>81</v>
      </c>
      <c r="D20" s="406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133"/>
      <c r="AN20" s="139"/>
      <c r="AO20" s="140"/>
      <c r="AP20" s="144"/>
    </row>
    <row r="21" spans="1:42" ht="24.75" customHeight="1" thickBot="1" x14ac:dyDescent="0.3">
      <c r="A21" s="408" t="s">
        <v>24</v>
      </c>
      <c r="B21" s="409"/>
      <c r="C21" s="395" t="s">
        <v>82</v>
      </c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14"/>
      <c r="AN21" s="8"/>
      <c r="AO21" s="141"/>
      <c r="AP21" s="144"/>
    </row>
    <row r="22" spans="1:42" ht="24" customHeight="1" thickBot="1" x14ac:dyDescent="0.3">
      <c r="A22" s="392" t="s">
        <v>33</v>
      </c>
      <c r="B22" s="393"/>
      <c r="C22" s="455" t="s">
        <v>34</v>
      </c>
      <c r="D22" s="455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133"/>
      <c r="AN22" s="139"/>
      <c r="AO22" s="140"/>
      <c r="AP22" s="144"/>
    </row>
    <row r="23" spans="1:42" ht="34.5" customHeight="1" x14ac:dyDescent="0.25">
      <c r="A23" s="412" t="s">
        <v>50</v>
      </c>
      <c r="B23" s="413"/>
      <c r="C23" s="18">
        <f>C19+C18+C17+C16+C15+C14+C13</f>
        <v>20</v>
      </c>
      <c r="D23" s="19"/>
      <c r="E23" s="20">
        <f>C23*100/C25</f>
        <v>80.160320641282567</v>
      </c>
      <c r="F23" s="18">
        <f>F19+F18+F17+F16+F15+F14+F13</f>
        <v>23</v>
      </c>
      <c r="G23" s="19"/>
      <c r="H23" s="20">
        <f>F23*100/F25</f>
        <v>91.089108910891085</v>
      </c>
      <c r="I23" s="132">
        <f>I19+I18+I17+I16+I15+I14+I13</f>
        <v>25</v>
      </c>
      <c r="J23" s="19"/>
      <c r="K23" s="55">
        <f>I23*100/I25</f>
        <v>90.25270758122744</v>
      </c>
      <c r="L23" s="18">
        <f>L19+L18+L17+L16+L15+L14+L13</f>
        <v>26</v>
      </c>
      <c r="M23" s="19"/>
      <c r="N23" s="20">
        <f>L23*100/L25</f>
        <v>93.525179856115102</v>
      </c>
      <c r="O23" s="132">
        <f>O19+O18+O17+O16+O15+O14+O13</f>
        <v>23</v>
      </c>
      <c r="P23" s="19"/>
      <c r="Q23" s="55">
        <f>O23*100/O25</f>
        <v>86.46616541353383</v>
      </c>
      <c r="R23" s="18">
        <f>R19+R18+R17+R16+R15+R14+R13</f>
        <v>24</v>
      </c>
      <c r="S23" s="19"/>
      <c r="T23" s="20">
        <f>R23*100/R25</f>
        <v>89.887640449438209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23</v>
      </c>
      <c r="Y23" s="19"/>
      <c r="Z23" s="55">
        <f>X23*100/X25</f>
        <v>85.027726432532347</v>
      </c>
      <c r="AA23" s="18">
        <f>AA19+AA18+AA17+AA16+AA15+AA14+AA13</f>
        <v>25</v>
      </c>
      <c r="AB23" s="19"/>
      <c r="AC23" s="20">
        <f>AA23*100/AA25</f>
        <v>91.743119266055047</v>
      </c>
      <c r="AD23" s="132">
        <f>AD19+AD18+AD17+AD16+AD15+AD14+AD13</f>
        <v>27</v>
      </c>
      <c r="AE23" s="19"/>
      <c r="AF23" s="55">
        <f>AD23*100/AD25</f>
        <v>93.75</v>
      </c>
      <c r="AG23" s="18">
        <f>AG19+AG18+AG17+AG16+AG15+AG14+AG13</f>
        <v>25</v>
      </c>
      <c r="AH23" s="19"/>
      <c r="AI23" s="20">
        <f>AG23*100/AG25</f>
        <v>91.743119266055047</v>
      </c>
      <c r="AJ23" s="132">
        <f>AJ19+AJ18+AJ17+AJ16+AJ15+AJ14+AJ13</f>
        <v>26</v>
      </c>
      <c r="AK23" s="19"/>
      <c r="AL23" s="55">
        <f>AJ23*100/AJ25</f>
        <v>92.035398230088489</v>
      </c>
      <c r="AM23" s="35">
        <f>C23+F23+I23+L23+O23+R23+U23+X23+AA23+AD23+AG23+AJ23</f>
        <v>267</v>
      </c>
      <c r="AN23" s="36"/>
      <c r="AO23" s="16">
        <f>(E23+H23+K23+N23+Q23+T23+W23+Z23+AC23+AF23+AI23+AL23)/12</f>
        <v>82.140040503934927</v>
      </c>
      <c r="AP23" s="144"/>
    </row>
    <row r="24" spans="1:42" ht="48" customHeight="1" thickBot="1" x14ac:dyDescent="0.3">
      <c r="A24" s="414" t="s">
        <v>97</v>
      </c>
      <c r="B24" s="415"/>
      <c r="C24" s="97"/>
      <c r="D24" s="136">
        <f>D19+D18+D17+D16+D15+D14+D13</f>
        <v>4.95</v>
      </c>
      <c r="E24" s="80">
        <v>20</v>
      </c>
      <c r="F24" s="97"/>
      <c r="G24" s="136">
        <f>G19+G18+G17+G16+G15+G14+G13</f>
        <v>2.25</v>
      </c>
      <c r="H24" s="80">
        <v>9</v>
      </c>
      <c r="I24" s="137"/>
      <c r="J24" s="136">
        <f>J19+J18+J17+J16+J15+J14+J13</f>
        <v>2.7</v>
      </c>
      <c r="K24" s="82">
        <v>8</v>
      </c>
      <c r="L24" s="97"/>
      <c r="M24" s="136">
        <f>M19+M18+M17+M16+M15+M14+M13</f>
        <v>1.7999999999999998</v>
      </c>
      <c r="N24" s="80">
        <v>8</v>
      </c>
      <c r="O24" s="137"/>
      <c r="P24" s="136">
        <f>P19+P18+P17+P16+P15+P14+P13</f>
        <v>3.5999999999999996</v>
      </c>
      <c r="Q24" s="82">
        <v>12</v>
      </c>
      <c r="R24" s="97"/>
      <c r="S24" s="136">
        <f>S19+S18+S17+S16+S15+S14+S13</f>
        <v>2.7</v>
      </c>
      <c r="T24" s="80">
        <v>8</v>
      </c>
      <c r="U24" s="97"/>
      <c r="V24" s="136">
        <f>V19+V18+V17+V16+V15+V14+V13</f>
        <v>13.950000000000001</v>
      </c>
      <c r="W24" s="80">
        <v>100</v>
      </c>
      <c r="X24" s="137"/>
      <c r="Y24" s="136">
        <f>Y19+Y18+Y17+Y16+Y15+Y14+Y13</f>
        <v>4.0500000000000007</v>
      </c>
      <c r="Z24" s="82">
        <v>16</v>
      </c>
      <c r="AA24" s="97"/>
      <c r="AB24" s="136">
        <f>AB19+AB18+AB17+AB16+AB15+AB14+AB13</f>
        <v>2.25</v>
      </c>
      <c r="AC24" s="80">
        <v>8</v>
      </c>
      <c r="AD24" s="137"/>
      <c r="AE24" s="136">
        <f>AE19+AE18+AE17+AE16+AE15+AE14+AE13</f>
        <v>1.7999999999999998</v>
      </c>
      <c r="AF24" s="82">
        <v>6</v>
      </c>
      <c r="AG24" s="97"/>
      <c r="AH24" s="136">
        <f>AH19+AH18+AH17+AH16+AH15+AH14+AH13</f>
        <v>2.25</v>
      </c>
      <c r="AI24" s="80">
        <v>8</v>
      </c>
      <c r="AJ24" s="137"/>
      <c r="AK24" s="136">
        <f>AK19+AK18+AK17+AK16+AK15+AK14+AK13</f>
        <v>2.25</v>
      </c>
      <c r="AL24" s="82">
        <v>8</v>
      </c>
      <c r="AM24" s="56"/>
      <c r="AN24" s="57">
        <f>D24+G24+J24+M24+P24+S24+V24+Y24+AB24+AE24+AH24+AK24</f>
        <v>44.55</v>
      </c>
      <c r="AO24" s="17">
        <f>(E24+H24+K24+N24+Q24+T24+W24+Z24+AC24+AF24+AI24+AL24)/12</f>
        <v>17.583333333333332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24.95</v>
      </c>
      <c r="D25" s="411"/>
      <c r="E25" s="135">
        <f>E19+E18+E17+E16+E15+E14+E13</f>
        <v>100</v>
      </c>
      <c r="F25" s="389">
        <f>F23+G24</f>
        <v>25.25</v>
      </c>
      <c r="G25" s="390"/>
      <c r="H25" s="135">
        <f>H19+H18+H17+H16+H15+H14+H13</f>
        <v>100</v>
      </c>
      <c r="I25" s="391">
        <f>I23+J24</f>
        <v>27.7</v>
      </c>
      <c r="J25" s="390"/>
      <c r="K25" s="138">
        <f>K19+K18+K17+K16+K15+K14+K13</f>
        <v>100</v>
      </c>
      <c r="L25" s="389">
        <f>L23+M24</f>
        <v>27.8</v>
      </c>
      <c r="M25" s="390"/>
      <c r="N25" s="135">
        <f>N19+N18+N17+N16+N15+N14+N13</f>
        <v>100</v>
      </c>
      <c r="O25" s="391">
        <f>O23+P24</f>
        <v>26.6</v>
      </c>
      <c r="P25" s="390"/>
      <c r="Q25" s="138">
        <f>Q19+Q18+Q17+Q16+Q15+Q14+Q13</f>
        <v>100</v>
      </c>
      <c r="R25" s="389">
        <f>R23+S24</f>
        <v>26.7</v>
      </c>
      <c r="S25" s="390"/>
      <c r="T25" s="135">
        <f>T19+T18+T17+T16+T15+T14+T13</f>
        <v>100</v>
      </c>
      <c r="U25" s="389">
        <f>U23+V24</f>
        <v>13.950000000000001</v>
      </c>
      <c r="V25" s="390"/>
      <c r="W25" s="135">
        <f>W19+W18+W17+W16+W15+W14+W13</f>
        <v>100</v>
      </c>
      <c r="X25" s="391">
        <f>X23+Y24</f>
        <v>27.05</v>
      </c>
      <c r="Y25" s="390"/>
      <c r="Z25" s="138">
        <f>Z19+Z18+Z17+Z16+Z15+Z14+Z13</f>
        <v>100</v>
      </c>
      <c r="AA25" s="389">
        <f>AA23+AB24</f>
        <v>27.25</v>
      </c>
      <c r="AB25" s="390"/>
      <c r="AC25" s="135">
        <f>AC19+AC18+AC17+AC16+AC15+AC14+AC13</f>
        <v>100</v>
      </c>
      <c r="AD25" s="391">
        <f>AD23+AE24</f>
        <v>28.8</v>
      </c>
      <c r="AE25" s="390"/>
      <c r="AF25" s="138">
        <f>AF19+AF18+AF17+AF16+AF15+AF14+AF13</f>
        <v>100</v>
      </c>
      <c r="AG25" s="389">
        <f>AG23+AH24</f>
        <v>27.25</v>
      </c>
      <c r="AH25" s="390"/>
      <c r="AI25" s="135">
        <f>AI19+AI18+AI17+AI16+AI15+AI14+AI13</f>
        <v>100</v>
      </c>
      <c r="AJ25" s="391">
        <f>AJ23+AK24</f>
        <v>28.25</v>
      </c>
      <c r="AK25" s="390"/>
      <c r="AL25" s="138">
        <f>AL19+AL18+AL17+AL16+AL15+AL14+AL13</f>
        <v>100</v>
      </c>
      <c r="AM25" s="384">
        <f>AM23+AN24</f>
        <v>311.55</v>
      </c>
      <c r="AN25" s="385"/>
      <c r="AO25" s="384">
        <f>AO23+AO24</f>
        <v>99.723373837268255</v>
      </c>
      <c r="AP25" s="385"/>
    </row>
    <row r="26" spans="1:42" ht="36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16.5" customHeight="1" x14ac:dyDescent="0.25">
      <c r="A27" s="53"/>
      <c r="B27" s="10" t="s">
        <v>41</v>
      </c>
      <c r="C27" s="11">
        <f>AS36*C30</f>
        <v>20</v>
      </c>
      <c r="D27" s="11"/>
      <c r="E27" s="11"/>
      <c r="F27" s="11">
        <f>AS36*F30</f>
        <v>23</v>
      </c>
      <c r="G27" s="11"/>
      <c r="H27" s="11"/>
      <c r="I27" s="11">
        <f>AS36*I30</f>
        <v>25</v>
      </c>
      <c r="J27" s="11"/>
      <c r="K27" s="11"/>
      <c r="L27" s="11">
        <f>AS36*L30</f>
        <v>26</v>
      </c>
      <c r="M27" s="11"/>
      <c r="N27" s="11"/>
      <c r="O27" s="11">
        <f>AS36*O30</f>
        <v>23</v>
      </c>
      <c r="P27" s="11"/>
      <c r="Q27" s="11"/>
      <c r="R27" s="11">
        <f>AS36*R30</f>
        <v>24</v>
      </c>
      <c r="S27" s="11"/>
      <c r="T27" s="11"/>
      <c r="U27" s="11">
        <f>AS36*U30</f>
        <v>0</v>
      </c>
      <c r="V27" s="11"/>
      <c r="W27" s="11"/>
      <c r="X27" s="11">
        <f>AS36*X30</f>
        <v>23</v>
      </c>
      <c r="Y27" s="11"/>
      <c r="Z27" s="11"/>
      <c r="AA27" s="11">
        <f>AS36*AA30</f>
        <v>25</v>
      </c>
      <c r="AB27" s="11"/>
      <c r="AC27" s="11"/>
      <c r="AD27" s="11">
        <f>AS36*AD30</f>
        <v>27</v>
      </c>
      <c r="AE27" s="11"/>
      <c r="AF27" s="11"/>
      <c r="AG27" s="11">
        <f>AS36*AG30</f>
        <v>25</v>
      </c>
      <c r="AH27" s="11"/>
      <c r="AI27" s="11"/>
      <c r="AJ27" s="11">
        <f>AS36*AJ30</f>
        <v>26</v>
      </c>
      <c r="AK27" s="11"/>
      <c r="AL27" s="11"/>
      <c r="AM27" s="11">
        <f>C27+F27+I27+L27+O27+R27+U27+X27+AA27+AD27+AG27+AJ27</f>
        <v>267</v>
      </c>
      <c r="AN27" s="37"/>
      <c r="AO27" s="38"/>
    </row>
    <row r="28" spans="1:42" ht="19.5" customHeight="1" x14ac:dyDescent="0.25">
      <c r="A28" s="54"/>
      <c r="B28" s="10" t="s">
        <v>42</v>
      </c>
      <c r="C28" s="11">
        <f>AS38*C31</f>
        <v>4.95</v>
      </c>
      <c r="D28" s="11"/>
      <c r="E28" s="11"/>
      <c r="F28" s="11">
        <f>AS38*F31</f>
        <v>2.25</v>
      </c>
      <c r="G28" s="11"/>
      <c r="H28" s="11"/>
      <c r="I28" s="11">
        <f>AS38*I31</f>
        <v>2.7</v>
      </c>
      <c r="J28" s="11"/>
      <c r="K28" s="11"/>
      <c r="L28" s="11">
        <f>AS38*L31</f>
        <v>1.8</v>
      </c>
      <c r="M28" s="11"/>
      <c r="N28" s="11"/>
      <c r="O28" s="11">
        <f>AS38*O31</f>
        <v>3.6</v>
      </c>
      <c r="P28" s="11"/>
      <c r="Q28" s="11"/>
      <c r="R28" s="11">
        <f>AS38*R31</f>
        <v>2.7</v>
      </c>
      <c r="S28" s="11"/>
      <c r="T28" s="11"/>
      <c r="U28" s="11">
        <f>AS38*U31</f>
        <v>13.950000000000001</v>
      </c>
      <c r="V28" s="11"/>
      <c r="W28" s="11"/>
      <c r="X28" s="11">
        <f>AS38*9</f>
        <v>4.05</v>
      </c>
      <c r="Y28" s="11"/>
      <c r="Z28" s="11"/>
      <c r="AA28" s="11">
        <f>AS38*AA31</f>
        <v>2.25</v>
      </c>
      <c r="AB28" s="11"/>
      <c r="AC28" s="11"/>
      <c r="AD28" s="11">
        <f>AS38*AD31</f>
        <v>1.8</v>
      </c>
      <c r="AE28" s="11"/>
      <c r="AF28" s="11"/>
      <c r="AG28" s="11">
        <f>AS38*AG31</f>
        <v>2.25</v>
      </c>
      <c r="AH28" s="11"/>
      <c r="AI28" s="11"/>
      <c r="AJ28" s="11">
        <f>AS38*AJ31</f>
        <v>2.25</v>
      </c>
      <c r="AK28" s="11"/>
      <c r="AL28" s="11"/>
      <c r="AM28" s="11">
        <f>C28+F28+I28+L28+O28+R28+U28+X28+AA28+AD28+AG28+AJ28</f>
        <v>44.55</v>
      </c>
      <c r="AN28" s="37"/>
      <c r="AO28" s="38"/>
    </row>
    <row r="29" spans="1:42" ht="15.7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7.2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9.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36" customHeight="1" x14ac:dyDescent="0.25">
      <c r="A32" s="44"/>
      <c r="B32" s="401" t="s">
        <v>21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3" t="s">
        <v>52</v>
      </c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404"/>
      <c r="AI32" s="404"/>
      <c r="AJ32" s="404"/>
      <c r="AK32" s="404"/>
      <c r="AL32" s="404"/>
      <c r="AM32" s="404"/>
      <c r="AN32" s="404"/>
      <c r="AO32" s="404"/>
    </row>
    <row r="33" spans="1:45" ht="24" customHeight="1" x14ac:dyDescent="0.25">
      <c r="A33" s="44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0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96"/>
      <c r="AI33" s="96"/>
      <c r="AJ33" s="96"/>
      <c r="AK33" s="96"/>
      <c r="AL33" s="96"/>
      <c r="AM33" s="96"/>
      <c r="AN33" s="96"/>
      <c r="AO33" s="96"/>
    </row>
    <row r="34" spans="1:45" x14ac:dyDescent="0.25">
      <c r="B34" t="s">
        <v>38</v>
      </c>
      <c r="C34">
        <v>31</v>
      </c>
      <c r="F34">
        <v>28</v>
      </c>
      <c r="I34">
        <v>31</v>
      </c>
      <c r="L34">
        <v>30</v>
      </c>
      <c r="O34">
        <v>31</v>
      </c>
      <c r="R34">
        <v>30</v>
      </c>
      <c r="U34">
        <v>31</v>
      </c>
      <c r="X34">
        <v>31</v>
      </c>
      <c r="AA34">
        <v>30</v>
      </c>
      <c r="AD34">
        <v>31</v>
      </c>
      <c r="AG34">
        <v>30</v>
      </c>
      <c r="AJ34">
        <v>31</v>
      </c>
      <c r="AM34">
        <f>C34+F34+I34+L34+O34+R34+U34+X34+AA34+AD34+AG34+AJ34</f>
        <v>365</v>
      </c>
    </row>
    <row r="36" spans="1:45" x14ac:dyDescent="0.25">
      <c r="B36" t="s">
        <v>39</v>
      </c>
      <c r="AM36">
        <v>312</v>
      </c>
      <c r="AO36" t="s">
        <v>53</v>
      </c>
      <c r="AS36" s="9">
        <v>1</v>
      </c>
    </row>
    <row r="38" spans="1:45" x14ac:dyDescent="0.25">
      <c r="AM38">
        <v>44</v>
      </c>
      <c r="AS38">
        <v>0.45</v>
      </c>
    </row>
  </sheetData>
  <mergeCells count="47">
    <mergeCell ref="A24:B24"/>
    <mergeCell ref="R10:T10"/>
    <mergeCell ref="C20:AL20"/>
    <mergeCell ref="A21:B21"/>
    <mergeCell ref="C21:AL21"/>
    <mergeCell ref="A9:A12"/>
    <mergeCell ref="B9:B12"/>
    <mergeCell ref="A20:B20"/>
    <mergeCell ref="A22:B22"/>
    <mergeCell ref="A23:B23"/>
    <mergeCell ref="AE2:AP2"/>
    <mergeCell ref="X5:AR5"/>
    <mergeCell ref="B6:AO6"/>
    <mergeCell ref="B7:AO7"/>
    <mergeCell ref="C9:AL9"/>
    <mergeCell ref="AM9:AN10"/>
    <mergeCell ref="AO9:AO10"/>
    <mergeCell ref="C10:E10"/>
    <mergeCell ref="F10:H10"/>
    <mergeCell ref="I10:K10"/>
    <mergeCell ref="L10:N10"/>
    <mergeCell ref="O10:Q10"/>
    <mergeCell ref="U10:W10"/>
    <mergeCell ref="X10:Z10"/>
    <mergeCell ref="AA10:AC10"/>
    <mergeCell ref="L25:M25"/>
    <mergeCell ref="O25:P25"/>
    <mergeCell ref="AD10:AF10"/>
    <mergeCell ref="AG10:AI10"/>
    <mergeCell ref="AJ10:AL10"/>
    <mergeCell ref="C22:AL22"/>
    <mergeCell ref="A26:AO26"/>
    <mergeCell ref="B32:T32"/>
    <mergeCell ref="U32:AO32"/>
    <mergeCell ref="AG25:AH25"/>
    <mergeCell ref="AJ25:AK25"/>
    <mergeCell ref="A25:B25"/>
    <mergeCell ref="AO25:AP25"/>
    <mergeCell ref="AM25:AN25"/>
    <mergeCell ref="R25:S25"/>
    <mergeCell ref="U25:V25"/>
    <mergeCell ref="X25:Y25"/>
    <mergeCell ref="AA25:AB25"/>
    <mergeCell ref="AD25:AE25"/>
    <mergeCell ref="C25:D25"/>
    <mergeCell ref="F25:G25"/>
    <mergeCell ref="I25:J25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G36"/>
  <sheetViews>
    <sheetView tabSelected="1" view="pageBreakPreview" topLeftCell="A16" zoomScale="90" zoomScaleNormal="100" zoomScaleSheetLayoutView="90" workbookViewId="0">
      <selection activeCell="O30" sqref="O30:AD30"/>
    </sheetView>
  </sheetViews>
  <sheetFormatPr defaultRowHeight="15" x14ac:dyDescent="0.25"/>
  <cols>
    <col min="1" max="1" width="3.7109375" customWidth="1"/>
    <col min="2" max="2" width="28.140625" customWidth="1"/>
    <col min="3" max="3" width="4.7109375" customWidth="1"/>
    <col min="4" max="4" width="4.5703125" customWidth="1"/>
    <col min="5" max="5" width="5.140625" customWidth="1"/>
    <col min="6" max="6" width="4.5703125" customWidth="1"/>
    <col min="7" max="7" width="5.5703125" customWidth="1"/>
    <col min="8" max="8" width="4.42578125" customWidth="1"/>
    <col min="9" max="9" width="5.7109375" customWidth="1"/>
    <col min="10" max="10" width="4.5703125" customWidth="1"/>
    <col min="11" max="11" width="5.140625" customWidth="1"/>
    <col min="12" max="12" width="4.42578125" customWidth="1"/>
    <col min="13" max="13" width="5.7109375" customWidth="1"/>
    <col min="14" max="14" width="4.85546875" customWidth="1"/>
    <col min="15" max="15" width="5" customWidth="1"/>
    <col min="16" max="16" width="5.7109375" customWidth="1"/>
    <col min="17" max="17" width="5.140625" customWidth="1"/>
    <col min="18" max="18" width="4.5703125" customWidth="1"/>
    <col min="19" max="19" width="4.85546875" customWidth="1"/>
    <col min="20" max="20" width="4.140625" customWidth="1"/>
    <col min="21" max="21" width="4.85546875" customWidth="1"/>
    <col min="22" max="22" width="4.42578125" customWidth="1"/>
    <col min="23" max="23" width="5" customWidth="1"/>
    <col min="24" max="24" width="4.42578125" customWidth="1"/>
    <col min="25" max="25" width="5.7109375" customWidth="1"/>
    <col min="26" max="26" width="4.28515625" customWidth="1"/>
    <col min="27" max="27" width="6.5703125" customWidth="1"/>
    <col min="28" max="28" width="5.5703125" customWidth="1"/>
    <col min="29" max="29" width="5.85546875" customWidth="1"/>
    <col min="30" max="30" width="6.5703125" customWidth="1"/>
    <col min="31" max="31" width="8.5703125" customWidth="1"/>
    <col min="32" max="32" width="1.5703125" customWidth="1"/>
  </cols>
  <sheetData>
    <row r="1" spans="1:32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04"/>
      <c r="N1" s="104"/>
      <c r="O1" s="104"/>
      <c r="P1" s="104"/>
      <c r="Q1" s="120"/>
      <c r="R1" s="120"/>
      <c r="S1" s="120"/>
      <c r="T1" s="120"/>
      <c r="U1" s="120"/>
      <c r="V1" s="45" t="s">
        <v>20</v>
      </c>
      <c r="W1" s="120"/>
      <c r="X1" s="120"/>
      <c r="Y1" s="120"/>
      <c r="Z1" s="120"/>
      <c r="AA1" s="120"/>
      <c r="AB1" s="120"/>
      <c r="AC1" s="221"/>
      <c r="AD1" s="120"/>
      <c r="AE1" s="116"/>
      <c r="AF1" s="116"/>
    </row>
    <row r="2" spans="1:32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50"/>
      <c r="N2" s="50"/>
      <c r="O2" s="50"/>
      <c r="P2" s="50"/>
      <c r="Q2" s="48"/>
      <c r="R2" s="48"/>
      <c r="S2" s="48"/>
      <c r="T2" s="48"/>
      <c r="U2" s="363" t="s">
        <v>183</v>
      </c>
      <c r="V2" s="363"/>
      <c r="W2" s="363"/>
      <c r="X2" s="363"/>
      <c r="Y2" s="363"/>
      <c r="Z2" s="363"/>
      <c r="AA2" s="363"/>
      <c r="AB2" s="363"/>
      <c r="AC2" s="363"/>
      <c r="AD2" s="363"/>
      <c r="AE2" s="116"/>
      <c r="AF2" s="116"/>
    </row>
    <row r="3" spans="1:32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04"/>
      <c r="N3" s="104"/>
      <c r="O3" s="104"/>
      <c r="P3" s="104"/>
      <c r="Q3" s="120"/>
      <c r="R3" s="120"/>
      <c r="S3" s="120"/>
      <c r="T3" s="120"/>
      <c r="U3" s="574" t="s">
        <v>184</v>
      </c>
      <c r="V3" s="574"/>
      <c r="W3" s="574"/>
      <c r="X3" s="574"/>
      <c r="Y3" s="574"/>
      <c r="Z3" s="574"/>
      <c r="AA3" s="574"/>
      <c r="AB3" s="574"/>
      <c r="AC3" s="46"/>
      <c r="AD3" s="46"/>
      <c r="AE3" s="116"/>
      <c r="AF3" s="116"/>
    </row>
    <row r="4" spans="1:32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04"/>
      <c r="N4" s="104"/>
      <c r="O4" s="104"/>
      <c r="P4" s="104"/>
      <c r="Q4" s="120"/>
      <c r="R4" s="120"/>
      <c r="S4" s="120"/>
      <c r="T4" s="120"/>
      <c r="U4" s="372" t="s">
        <v>185</v>
      </c>
      <c r="V4" s="372"/>
      <c r="W4" s="372"/>
      <c r="X4" s="372"/>
      <c r="Y4" s="372"/>
      <c r="Z4" s="372"/>
      <c r="AA4" s="372"/>
      <c r="AB4" s="116"/>
      <c r="AC4" s="215"/>
      <c r="AD4" s="116"/>
      <c r="AE4" s="116"/>
      <c r="AF4" s="116"/>
    </row>
    <row r="5" spans="1:32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</row>
    <row r="6" spans="1:32" ht="30" customHeight="1" x14ac:dyDescent="0.25">
      <c r="B6" s="373" t="s">
        <v>145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106"/>
      <c r="AF6" s="106"/>
    </row>
    <row r="7" spans="1:32" ht="30" customHeight="1" x14ac:dyDescent="0.25">
      <c r="B7" s="373" t="s">
        <v>147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</row>
    <row r="8" spans="1:32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2" ht="21" customHeight="1" thickBot="1" x14ac:dyDescent="0.4">
      <c r="A9" s="398" t="s">
        <v>11</v>
      </c>
      <c r="B9" s="375" t="s">
        <v>13</v>
      </c>
      <c r="C9" s="555" t="s">
        <v>29</v>
      </c>
      <c r="D9" s="555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436" t="s">
        <v>30</v>
      </c>
      <c r="AB9" s="437"/>
      <c r="AC9" s="437"/>
      <c r="AD9" s="434" t="s">
        <v>31</v>
      </c>
    </row>
    <row r="10" spans="1:32" ht="21.75" customHeight="1" thickBot="1" x14ac:dyDescent="0.3">
      <c r="A10" s="399"/>
      <c r="B10" s="376"/>
      <c r="C10" s="556" t="s">
        <v>133</v>
      </c>
      <c r="D10" s="557"/>
      <c r="E10" s="368" t="s">
        <v>134</v>
      </c>
      <c r="F10" s="368"/>
      <c r="G10" s="380" t="s">
        <v>135</v>
      </c>
      <c r="H10" s="368"/>
      <c r="I10" s="380" t="s">
        <v>136</v>
      </c>
      <c r="J10" s="368"/>
      <c r="K10" s="380" t="s">
        <v>137</v>
      </c>
      <c r="L10" s="558"/>
      <c r="M10" s="380" t="s">
        <v>138</v>
      </c>
      <c r="N10" s="558"/>
      <c r="O10" s="368" t="s">
        <v>139</v>
      </c>
      <c r="P10" s="368"/>
      <c r="Q10" s="380" t="s">
        <v>140</v>
      </c>
      <c r="R10" s="558"/>
      <c r="S10" s="368" t="s">
        <v>141</v>
      </c>
      <c r="T10" s="368"/>
      <c r="U10" s="380" t="s">
        <v>142</v>
      </c>
      <c r="V10" s="558"/>
      <c r="W10" s="368" t="s">
        <v>143</v>
      </c>
      <c r="X10" s="368"/>
      <c r="Y10" s="380" t="s">
        <v>144</v>
      </c>
      <c r="Z10" s="368"/>
      <c r="AA10" s="438"/>
      <c r="AB10" s="439"/>
      <c r="AC10" s="439"/>
      <c r="AD10" s="435"/>
    </row>
    <row r="11" spans="1:32" ht="16.5" customHeight="1" x14ac:dyDescent="0.25">
      <c r="A11" s="399"/>
      <c r="B11" s="376"/>
      <c r="C11" s="246" t="s">
        <v>46</v>
      </c>
      <c r="D11" s="247" t="s">
        <v>47</v>
      </c>
      <c r="E11" s="43" t="s">
        <v>46</v>
      </c>
      <c r="F11" s="26" t="s">
        <v>47</v>
      </c>
      <c r="G11" s="21" t="s">
        <v>46</v>
      </c>
      <c r="H11" s="22" t="s">
        <v>47</v>
      </c>
      <c r="I11" s="21" t="s">
        <v>46</v>
      </c>
      <c r="J11" s="22" t="s">
        <v>47</v>
      </c>
      <c r="K11" s="41" t="s">
        <v>46</v>
      </c>
      <c r="L11" s="22" t="s">
        <v>47</v>
      </c>
      <c r="M11" s="21" t="s">
        <v>46</v>
      </c>
      <c r="N11" s="22" t="s">
        <v>47</v>
      </c>
      <c r="O11" s="41" t="s">
        <v>46</v>
      </c>
      <c r="P11" s="22" t="s">
        <v>47</v>
      </c>
      <c r="Q11" s="21" t="s">
        <v>46</v>
      </c>
      <c r="R11" s="22" t="s">
        <v>47</v>
      </c>
      <c r="S11" s="41" t="s">
        <v>46</v>
      </c>
      <c r="T11" s="22" t="s">
        <v>47</v>
      </c>
      <c r="U11" s="21" t="s">
        <v>46</v>
      </c>
      <c r="V11" s="22" t="s">
        <v>47</v>
      </c>
      <c r="W11" s="41" t="s">
        <v>46</v>
      </c>
      <c r="X11" s="22" t="s">
        <v>47</v>
      </c>
      <c r="Y11" s="21" t="s">
        <v>46</v>
      </c>
      <c r="Z11" s="22" t="s">
        <v>47</v>
      </c>
      <c r="AA11" s="246" t="s">
        <v>46</v>
      </c>
      <c r="AB11" s="247" t="s">
        <v>47</v>
      </c>
      <c r="AC11" s="248" t="s">
        <v>106</v>
      </c>
      <c r="AD11" s="249" t="s">
        <v>48</v>
      </c>
    </row>
    <row r="12" spans="1:32" ht="20.25" customHeight="1" thickBot="1" x14ac:dyDescent="0.3">
      <c r="A12" s="400"/>
      <c r="B12" s="377"/>
      <c r="C12" s="28" t="s">
        <v>49</v>
      </c>
      <c r="D12" s="29" t="s">
        <v>49</v>
      </c>
      <c r="E12" s="42" t="s">
        <v>49</v>
      </c>
      <c r="F12" s="29" t="s">
        <v>49</v>
      </c>
      <c r="G12" s="28" t="s">
        <v>49</v>
      </c>
      <c r="H12" s="29" t="s">
        <v>49</v>
      </c>
      <c r="I12" s="28" t="s">
        <v>49</v>
      </c>
      <c r="J12" s="29" t="s">
        <v>49</v>
      </c>
      <c r="K12" s="42" t="s">
        <v>49</v>
      </c>
      <c r="L12" s="29" t="s">
        <v>49</v>
      </c>
      <c r="M12" s="28" t="s">
        <v>49</v>
      </c>
      <c r="N12" s="29" t="s">
        <v>49</v>
      </c>
      <c r="O12" s="42" t="s">
        <v>49</v>
      </c>
      <c r="P12" s="29" t="s">
        <v>49</v>
      </c>
      <c r="Q12" s="28" t="s">
        <v>49</v>
      </c>
      <c r="R12" s="29" t="s">
        <v>49</v>
      </c>
      <c r="S12" s="42" t="s">
        <v>49</v>
      </c>
      <c r="T12" s="29" t="s">
        <v>49</v>
      </c>
      <c r="U12" s="28" t="s">
        <v>49</v>
      </c>
      <c r="V12" s="29" t="s">
        <v>49</v>
      </c>
      <c r="W12" s="42" t="s">
        <v>49</v>
      </c>
      <c r="X12" s="29" t="s">
        <v>49</v>
      </c>
      <c r="Y12" s="28" t="s">
        <v>49</v>
      </c>
      <c r="Z12" s="29" t="s">
        <v>49</v>
      </c>
      <c r="AA12" s="32" t="s">
        <v>49</v>
      </c>
      <c r="AB12" s="33" t="s">
        <v>49</v>
      </c>
      <c r="AC12" s="33" t="s">
        <v>49</v>
      </c>
      <c r="AD12" s="34" t="s">
        <v>16</v>
      </c>
    </row>
    <row r="13" spans="1:32" ht="45" customHeight="1" thickBot="1" x14ac:dyDescent="0.3">
      <c r="A13" s="496">
        <v>1</v>
      </c>
      <c r="B13" s="497" t="s">
        <v>131</v>
      </c>
      <c r="C13" s="559" t="s">
        <v>102</v>
      </c>
      <c r="D13" s="560">
        <v>4</v>
      </c>
      <c r="E13" s="559" t="s">
        <v>102</v>
      </c>
      <c r="F13" s="560">
        <v>4</v>
      </c>
      <c r="G13" s="559" t="s">
        <v>156</v>
      </c>
      <c r="H13" s="560">
        <v>3</v>
      </c>
      <c r="I13" s="559" t="s">
        <v>157</v>
      </c>
      <c r="J13" s="560">
        <v>3</v>
      </c>
      <c r="K13" s="559" t="s">
        <v>157</v>
      </c>
      <c r="L13" s="560">
        <v>3</v>
      </c>
      <c r="M13" s="559" t="s">
        <v>34</v>
      </c>
      <c r="N13" s="560">
        <v>1</v>
      </c>
      <c r="O13" s="560" t="s">
        <v>157</v>
      </c>
      <c r="P13" s="560">
        <v>2</v>
      </c>
      <c r="Q13" s="559">
        <v>6</v>
      </c>
      <c r="R13" s="560"/>
      <c r="S13" s="559">
        <v>10</v>
      </c>
      <c r="T13" s="560" t="s">
        <v>158</v>
      </c>
      <c r="U13" s="559">
        <v>10</v>
      </c>
      <c r="V13" s="560">
        <v>4</v>
      </c>
      <c r="W13" s="559">
        <v>0</v>
      </c>
      <c r="X13" s="560" t="s">
        <v>159</v>
      </c>
      <c r="Y13" s="559">
        <v>10</v>
      </c>
      <c r="Z13" s="560"/>
      <c r="AA13" s="561" t="s">
        <v>155</v>
      </c>
      <c r="AB13" s="562" t="s">
        <v>160</v>
      </c>
      <c r="AC13" s="563" t="s">
        <v>152</v>
      </c>
      <c r="AD13" s="564" t="s">
        <v>163</v>
      </c>
      <c r="AE13" s="565"/>
    </row>
    <row r="14" spans="1:32" ht="48" customHeight="1" thickBot="1" x14ac:dyDescent="0.3">
      <c r="A14" s="500">
        <v>2</v>
      </c>
      <c r="B14" s="501" t="s">
        <v>132</v>
      </c>
      <c r="C14" s="566" t="s">
        <v>156</v>
      </c>
      <c r="D14" s="567"/>
      <c r="E14" s="566" t="s">
        <v>156</v>
      </c>
      <c r="F14" s="567"/>
      <c r="G14" s="566" t="s">
        <v>156</v>
      </c>
      <c r="H14" s="567"/>
      <c r="I14" s="566" t="s">
        <v>156</v>
      </c>
      <c r="J14" s="567"/>
      <c r="K14" s="566" t="s">
        <v>156</v>
      </c>
      <c r="L14" s="567"/>
      <c r="M14" s="566" t="s">
        <v>156</v>
      </c>
      <c r="N14" s="567"/>
      <c r="O14" s="567" t="s">
        <v>156</v>
      </c>
      <c r="P14" s="567"/>
      <c r="Q14" s="566">
        <v>10</v>
      </c>
      <c r="R14" s="567" t="s">
        <v>164</v>
      </c>
      <c r="S14" s="566">
        <v>8</v>
      </c>
      <c r="T14" s="567"/>
      <c r="U14" s="566">
        <v>10</v>
      </c>
      <c r="V14" s="567">
        <v>2</v>
      </c>
      <c r="W14" s="566"/>
      <c r="X14" s="567" t="s">
        <v>102</v>
      </c>
      <c r="Y14" s="566" t="s">
        <v>165</v>
      </c>
      <c r="Z14" s="567" t="s">
        <v>166</v>
      </c>
      <c r="AA14" s="568" t="s">
        <v>167</v>
      </c>
      <c r="AB14" s="569" t="s">
        <v>168</v>
      </c>
      <c r="AC14" s="570" t="s">
        <v>153</v>
      </c>
      <c r="AD14" s="571" t="s">
        <v>103</v>
      </c>
      <c r="AE14" s="565"/>
    </row>
    <row r="15" spans="1:32" ht="27" customHeight="1" thickBot="1" x14ac:dyDescent="0.3">
      <c r="A15" s="500">
        <v>3</v>
      </c>
      <c r="B15" s="497" t="s">
        <v>62</v>
      </c>
      <c r="C15" s="559" t="s">
        <v>103</v>
      </c>
      <c r="D15" s="572">
        <v>2</v>
      </c>
      <c r="E15" s="559" t="s">
        <v>103</v>
      </c>
      <c r="F15" s="572">
        <v>2</v>
      </c>
      <c r="G15" s="559" t="s">
        <v>103</v>
      </c>
      <c r="H15" s="572">
        <v>3</v>
      </c>
      <c r="I15" s="559" t="s">
        <v>170</v>
      </c>
      <c r="J15" s="572">
        <v>3</v>
      </c>
      <c r="K15" s="559" t="s">
        <v>171</v>
      </c>
      <c r="L15" s="572">
        <v>3</v>
      </c>
      <c r="M15" s="559" t="s">
        <v>172</v>
      </c>
      <c r="N15" s="572">
        <v>1</v>
      </c>
      <c r="O15" s="572" t="s">
        <v>163</v>
      </c>
      <c r="P15" s="572">
        <v>4</v>
      </c>
      <c r="Q15" s="559" t="s">
        <v>146</v>
      </c>
      <c r="R15" s="572" t="s">
        <v>158</v>
      </c>
      <c r="S15" s="559" t="s">
        <v>162</v>
      </c>
      <c r="T15" s="572" t="s">
        <v>158</v>
      </c>
      <c r="U15" s="559">
        <v>10</v>
      </c>
      <c r="V15" s="572" t="s">
        <v>158</v>
      </c>
      <c r="W15" s="559">
        <v>0</v>
      </c>
      <c r="X15" s="572" t="s">
        <v>34</v>
      </c>
      <c r="Y15" s="559" t="s">
        <v>34</v>
      </c>
      <c r="Z15" s="572" t="s">
        <v>36</v>
      </c>
      <c r="AA15" s="561" t="s">
        <v>173</v>
      </c>
      <c r="AB15" s="562" t="s">
        <v>174</v>
      </c>
      <c r="AC15" s="573" t="s">
        <v>154</v>
      </c>
      <c r="AD15" s="564" t="s">
        <v>176</v>
      </c>
      <c r="AE15" s="565"/>
    </row>
    <row r="16" spans="1:32" ht="48.75" customHeight="1" thickBot="1" x14ac:dyDescent="0.3">
      <c r="A16" s="554">
        <v>4</v>
      </c>
      <c r="B16" s="503" t="s">
        <v>148</v>
      </c>
      <c r="C16" s="559" t="s">
        <v>156</v>
      </c>
      <c r="D16" s="572"/>
      <c r="E16" s="559" t="s">
        <v>156</v>
      </c>
      <c r="F16" s="572"/>
      <c r="G16" s="559" t="s">
        <v>156</v>
      </c>
      <c r="H16" s="572"/>
      <c r="I16" s="559" t="s">
        <v>177</v>
      </c>
      <c r="J16" s="572"/>
      <c r="K16" s="559" t="s">
        <v>171</v>
      </c>
      <c r="L16" s="572"/>
      <c r="M16" s="559" t="s">
        <v>171</v>
      </c>
      <c r="N16" s="572"/>
      <c r="O16" s="572" t="s">
        <v>171</v>
      </c>
      <c r="P16" s="572"/>
      <c r="Q16" s="559" t="s">
        <v>177</v>
      </c>
      <c r="R16" s="572"/>
      <c r="S16" s="559" t="s">
        <v>103</v>
      </c>
      <c r="T16" s="572"/>
      <c r="U16" s="559" t="s">
        <v>177</v>
      </c>
      <c r="V16" s="572"/>
      <c r="W16" s="559"/>
      <c r="X16" s="572"/>
      <c r="Y16" s="559" t="s">
        <v>103</v>
      </c>
      <c r="Z16" s="572"/>
      <c r="AA16" s="561" t="s">
        <v>153</v>
      </c>
      <c r="AB16" s="562"/>
      <c r="AC16" s="573" t="s">
        <v>153</v>
      </c>
      <c r="AD16" s="564" t="s">
        <v>103</v>
      </c>
      <c r="AE16" s="565"/>
    </row>
    <row r="17" spans="1:31" ht="27.75" customHeight="1" thickBot="1" x14ac:dyDescent="0.3">
      <c r="A17" s="502">
        <v>5</v>
      </c>
      <c r="B17" s="504" t="s">
        <v>149</v>
      </c>
      <c r="C17" s="559" t="s">
        <v>156</v>
      </c>
      <c r="D17" s="572"/>
      <c r="E17" s="559" t="s">
        <v>156</v>
      </c>
      <c r="F17" s="572"/>
      <c r="G17" s="559" t="s">
        <v>156</v>
      </c>
      <c r="H17" s="572"/>
      <c r="I17" s="559" t="s">
        <v>156</v>
      </c>
      <c r="J17" s="572"/>
      <c r="K17" s="559" t="s">
        <v>156</v>
      </c>
      <c r="L17" s="572"/>
      <c r="M17" s="559" t="s">
        <v>156</v>
      </c>
      <c r="N17" s="572"/>
      <c r="O17" s="572" t="s">
        <v>156</v>
      </c>
      <c r="P17" s="572"/>
      <c r="Q17" s="559" t="s">
        <v>156</v>
      </c>
      <c r="R17" s="572"/>
      <c r="S17" s="559" t="s">
        <v>156</v>
      </c>
      <c r="T17" s="572"/>
      <c r="U17" s="559" t="s">
        <v>156</v>
      </c>
      <c r="V17" s="572"/>
      <c r="W17" s="559"/>
      <c r="X17" s="572"/>
      <c r="Y17" s="559"/>
      <c r="Z17" s="572"/>
      <c r="AA17" s="561" t="s">
        <v>155</v>
      </c>
      <c r="AB17" s="562"/>
      <c r="AC17" s="573" t="s">
        <v>155</v>
      </c>
      <c r="AD17" s="564" t="s">
        <v>102</v>
      </c>
      <c r="AE17" s="565"/>
    </row>
    <row r="18" spans="1:31" ht="34.5" customHeight="1" thickBot="1" x14ac:dyDescent="0.3">
      <c r="A18" s="505">
        <v>6</v>
      </c>
      <c r="B18" s="506" t="s">
        <v>150</v>
      </c>
      <c r="C18" s="559" t="s">
        <v>178</v>
      </c>
      <c r="D18" s="572" t="s">
        <v>179</v>
      </c>
      <c r="E18" s="559" t="s">
        <v>178</v>
      </c>
      <c r="F18" s="572" t="s">
        <v>179</v>
      </c>
      <c r="G18" s="559" t="s">
        <v>178</v>
      </c>
      <c r="H18" s="572" t="s">
        <v>179</v>
      </c>
      <c r="I18" s="559" t="s">
        <v>178</v>
      </c>
      <c r="J18" s="572" t="s">
        <v>179</v>
      </c>
      <c r="K18" s="559" t="s">
        <v>178</v>
      </c>
      <c r="L18" s="572" t="s">
        <v>179</v>
      </c>
      <c r="M18" s="559" t="s">
        <v>178</v>
      </c>
      <c r="N18" s="572" t="s">
        <v>179</v>
      </c>
      <c r="O18" s="572" t="s">
        <v>178</v>
      </c>
      <c r="P18" s="572" t="s">
        <v>179</v>
      </c>
      <c r="Q18" s="559" t="s">
        <v>178</v>
      </c>
      <c r="R18" s="572" t="s">
        <v>179</v>
      </c>
      <c r="S18" s="559" t="s">
        <v>178</v>
      </c>
      <c r="T18" s="572" t="s">
        <v>179</v>
      </c>
      <c r="U18" s="559" t="s">
        <v>180</v>
      </c>
      <c r="V18" s="572" t="s">
        <v>166</v>
      </c>
      <c r="W18" s="559"/>
      <c r="X18" s="572" t="s">
        <v>157</v>
      </c>
      <c r="Y18" s="559"/>
      <c r="Z18" s="572"/>
      <c r="AA18" s="561" t="s">
        <v>162</v>
      </c>
      <c r="AB18" s="562" t="s">
        <v>186</v>
      </c>
      <c r="AC18" s="573" t="s">
        <v>151</v>
      </c>
      <c r="AD18" s="564" t="s">
        <v>34</v>
      </c>
      <c r="AE18" s="565"/>
    </row>
    <row r="19" spans="1:31" ht="25.5" customHeight="1" thickBot="1" x14ac:dyDescent="0.3">
      <c r="A19" s="507" t="s">
        <v>32</v>
      </c>
      <c r="B19" s="508"/>
      <c r="C19" s="494" t="s">
        <v>34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287"/>
      <c r="AB19" s="287"/>
      <c r="AC19" s="287"/>
      <c r="AD19" s="509"/>
    </row>
    <row r="20" spans="1:31" ht="36" customHeight="1" thickBot="1" x14ac:dyDescent="0.3">
      <c r="A20" s="510" t="s">
        <v>33</v>
      </c>
      <c r="B20" s="511"/>
      <c r="C20" s="425" t="s">
        <v>146</v>
      </c>
      <c r="D20" s="426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286"/>
      <c r="AB20" s="286"/>
      <c r="AC20" s="286"/>
      <c r="AD20" s="512"/>
    </row>
    <row r="21" spans="1:31" ht="44.25" customHeight="1" x14ac:dyDescent="0.25">
      <c r="A21" s="513" t="s">
        <v>50</v>
      </c>
      <c r="B21" s="514"/>
      <c r="C21" s="515" t="s">
        <v>169</v>
      </c>
      <c r="D21" s="516"/>
      <c r="E21" s="515" t="s">
        <v>169</v>
      </c>
      <c r="F21" s="516"/>
      <c r="G21" s="517" t="s">
        <v>187</v>
      </c>
      <c r="H21" s="516"/>
      <c r="I21" s="515" t="s">
        <v>169</v>
      </c>
      <c r="J21" s="516"/>
      <c r="K21" s="517" t="s">
        <v>187</v>
      </c>
      <c r="L21" s="516"/>
      <c r="M21" s="515" t="s">
        <v>187</v>
      </c>
      <c r="N21" s="516"/>
      <c r="O21" s="515" t="s">
        <v>188</v>
      </c>
      <c r="P21" s="516"/>
      <c r="Q21" s="517" t="s">
        <v>189</v>
      </c>
      <c r="R21" s="516"/>
      <c r="S21" s="515" t="s">
        <v>190</v>
      </c>
      <c r="T21" s="516"/>
      <c r="U21" s="517" t="s">
        <v>161</v>
      </c>
      <c r="V21" s="516"/>
      <c r="W21" s="515" t="s">
        <v>175</v>
      </c>
      <c r="X21" s="516"/>
      <c r="Y21" s="517" t="s">
        <v>169</v>
      </c>
      <c r="Z21" s="516"/>
      <c r="AA21" s="518">
        <f>C21+E21+G21+I21+K21+M21+O21+Q21+S21+U21+W21+Y21</f>
        <v>654</v>
      </c>
      <c r="AB21" s="519"/>
      <c r="AC21" s="520">
        <f t="shared" ref="AC21:AC23" si="0">AA21+AB21</f>
        <v>654</v>
      </c>
      <c r="AD21" s="521"/>
    </row>
    <row r="22" spans="1:31" ht="60" customHeight="1" thickBot="1" x14ac:dyDescent="0.3">
      <c r="A22" s="522" t="s">
        <v>97</v>
      </c>
      <c r="B22" s="523"/>
      <c r="C22" s="285"/>
      <c r="D22" s="524" t="s">
        <v>36</v>
      </c>
      <c r="E22" s="285"/>
      <c r="F22" s="524" t="s">
        <v>36</v>
      </c>
      <c r="G22" s="525"/>
      <c r="H22" s="524" t="s">
        <v>36</v>
      </c>
      <c r="I22" s="285"/>
      <c r="J22" s="524" t="s">
        <v>36</v>
      </c>
      <c r="K22" s="525"/>
      <c r="L22" s="524" t="s">
        <v>36</v>
      </c>
      <c r="M22" s="285"/>
      <c r="N22" s="524" t="s">
        <v>158</v>
      </c>
      <c r="O22" s="285"/>
      <c r="P22" s="524" t="s">
        <v>36</v>
      </c>
      <c r="Q22" s="525"/>
      <c r="R22" s="524" t="s">
        <v>171</v>
      </c>
      <c r="S22" s="285"/>
      <c r="T22" s="524" t="s">
        <v>177</v>
      </c>
      <c r="U22" s="525"/>
      <c r="V22" s="524" t="s">
        <v>171</v>
      </c>
      <c r="W22" s="285"/>
      <c r="X22" s="524" t="s">
        <v>181</v>
      </c>
      <c r="Y22" s="525"/>
      <c r="Z22" s="524" t="s">
        <v>177</v>
      </c>
      <c r="AA22" s="526"/>
      <c r="AB22" s="527">
        <f>D22+F22+H22+J22+L22+N22+P22+R22+T22+V22+X22+Z22</f>
        <v>178</v>
      </c>
      <c r="AC22" s="528">
        <f t="shared" si="0"/>
        <v>178</v>
      </c>
      <c r="AD22" s="529"/>
    </row>
    <row r="23" spans="1:31" ht="34.5" customHeight="1" thickBot="1" x14ac:dyDescent="0.3">
      <c r="A23" s="530" t="s">
        <v>35</v>
      </c>
      <c r="B23" s="531"/>
      <c r="C23" s="532">
        <f>C21+D22</f>
        <v>70</v>
      </c>
      <c r="D23" s="533"/>
      <c r="E23" s="534">
        <f>E21+F22</f>
        <v>70</v>
      </c>
      <c r="F23" s="535"/>
      <c r="G23" s="536">
        <f>G21+H22</f>
        <v>68</v>
      </c>
      <c r="H23" s="535"/>
      <c r="I23" s="534">
        <f>I21+J22</f>
        <v>70</v>
      </c>
      <c r="J23" s="535"/>
      <c r="K23" s="536">
        <f>K21+L22</f>
        <v>68</v>
      </c>
      <c r="L23" s="535"/>
      <c r="M23" s="534" t="s">
        <v>188</v>
      </c>
      <c r="N23" s="535"/>
      <c r="O23" s="534">
        <f>O21+P22</f>
        <v>73</v>
      </c>
      <c r="P23" s="535"/>
      <c r="Q23" s="536">
        <f>Q21+R22</f>
        <v>71</v>
      </c>
      <c r="R23" s="535"/>
      <c r="S23" s="534">
        <f>S21+T22</f>
        <v>71</v>
      </c>
      <c r="T23" s="535"/>
      <c r="U23" s="536">
        <f>U21+V22</f>
        <v>70</v>
      </c>
      <c r="V23" s="535"/>
      <c r="W23" s="534">
        <f>W21+X22</f>
        <v>63</v>
      </c>
      <c r="X23" s="535"/>
      <c r="Y23" s="536">
        <v>71</v>
      </c>
      <c r="Z23" s="535"/>
      <c r="AA23" s="498">
        <f>AA21+AA22</f>
        <v>654</v>
      </c>
      <c r="AB23" s="499">
        <f>AB21+AB22</f>
        <v>178</v>
      </c>
      <c r="AC23" s="537">
        <f t="shared" si="0"/>
        <v>832</v>
      </c>
      <c r="AD23" s="538"/>
    </row>
    <row r="24" spans="1:31" ht="2.25" hidden="1" customHeight="1" x14ac:dyDescent="0.25">
      <c r="A24" s="539" t="s">
        <v>98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2"/>
      <c r="AC24" s="542"/>
      <c r="AD24" s="542"/>
    </row>
    <row r="25" spans="1:31" ht="16.5" hidden="1" customHeight="1" x14ac:dyDescent="0.25">
      <c r="A25" s="543"/>
      <c r="B25" s="544" t="s">
        <v>41</v>
      </c>
      <c r="C25" s="544">
        <f>AG34*C28</f>
        <v>20</v>
      </c>
      <c r="D25" s="544"/>
      <c r="E25" s="544">
        <f>AG34*E28</f>
        <v>23</v>
      </c>
      <c r="F25" s="544"/>
      <c r="G25" s="544">
        <f>AG34*G28</f>
        <v>25</v>
      </c>
      <c r="H25" s="544"/>
      <c r="I25" s="544">
        <f>AG34*I28</f>
        <v>26</v>
      </c>
      <c r="J25" s="544"/>
      <c r="K25" s="544">
        <f>AG34*K28</f>
        <v>23</v>
      </c>
      <c r="L25" s="544"/>
      <c r="M25" s="544">
        <f>AG34*M28</f>
        <v>24</v>
      </c>
      <c r="N25" s="544"/>
      <c r="O25" s="544">
        <f>AG34*O28</f>
        <v>0</v>
      </c>
      <c r="P25" s="544"/>
      <c r="Q25" s="544">
        <f>AG34*Q28</f>
        <v>23</v>
      </c>
      <c r="R25" s="544"/>
      <c r="S25" s="544">
        <f>AG34*S28</f>
        <v>25</v>
      </c>
      <c r="T25" s="544"/>
      <c r="U25" s="544">
        <f>AG34*U28</f>
        <v>27</v>
      </c>
      <c r="V25" s="544"/>
      <c r="W25" s="544">
        <f>AG34*W28</f>
        <v>25</v>
      </c>
      <c r="X25" s="544"/>
      <c r="Y25" s="544">
        <f>AG34*Y28</f>
        <v>26</v>
      </c>
      <c r="Z25" s="544"/>
      <c r="AA25" s="544">
        <f>C25+E25+G25+I25+K25+M25+O25+Q25+S25+U25+W25+Y25</f>
        <v>267</v>
      </c>
      <c r="AB25" s="545"/>
      <c r="AC25" s="545"/>
      <c r="AD25" s="545"/>
    </row>
    <row r="26" spans="1:31" ht="19.5" hidden="1" customHeight="1" x14ac:dyDescent="0.25">
      <c r="A26" s="543"/>
      <c r="B26" s="544" t="s">
        <v>42</v>
      </c>
      <c r="C26" s="544">
        <f>AG36*C29</f>
        <v>4.95</v>
      </c>
      <c r="D26" s="544"/>
      <c r="E26" s="544">
        <f>AG36*E29</f>
        <v>2.25</v>
      </c>
      <c r="F26" s="544"/>
      <c r="G26" s="544">
        <f>AG36*G29</f>
        <v>2.7</v>
      </c>
      <c r="H26" s="544"/>
      <c r="I26" s="544">
        <f>AG36*I29</f>
        <v>1.8</v>
      </c>
      <c r="J26" s="544"/>
      <c r="K26" s="544">
        <f>AG36*K29</f>
        <v>3.6</v>
      </c>
      <c r="L26" s="544"/>
      <c r="M26" s="544">
        <f>AG36*M29</f>
        <v>2.7</v>
      </c>
      <c r="N26" s="544"/>
      <c r="O26" s="544">
        <f>AG36*O29</f>
        <v>13.950000000000001</v>
      </c>
      <c r="P26" s="544"/>
      <c r="Q26" s="544">
        <f>AG36*9</f>
        <v>4.05</v>
      </c>
      <c r="R26" s="544"/>
      <c r="S26" s="544">
        <f>AG36*S29</f>
        <v>2.25</v>
      </c>
      <c r="T26" s="544"/>
      <c r="U26" s="544">
        <f>AG36*U29</f>
        <v>1.8</v>
      </c>
      <c r="V26" s="544"/>
      <c r="W26" s="544">
        <f>AG36*W29</f>
        <v>2.25</v>
      </c>
      <c r="X26" s="544"/>
      <c r="Y26" s="544">
        <f>AG36*Y29</f>
        <v>2.25</v>
      </c>
      <c r="Z26" s="544"/>
      <c r="AA26" s="544">
        <f>C26+E26+G26+I26+K26+M26+O26+Q26+S26+U26+W26+Y26</f>
        <v>44.55</v>
      </c>
      <c r="AB26" s="545"/>
      <c r="AC26" s="545"/>
      <c r="AD26" s="545"/>
    </row>
    <row r="27" spans="1:31" ht="15.75" hidden="1" customHeight="1" x14ac:dyDescent="0.25">
      <c r="A27" s="543"/>
      <c r="B27" s="546" t="s">
        <v>44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>
        <v>31</v>
      </c>
      <c r="P27" s="547"/>
      <c r="Q27" s="547">
        <v>5</v>
      </c>
      <c r="R27" s="547"/>
      <c r="S27" s="547"/>
      <c r="T27" s="547"/>
      <c r="U27" s="547"/>
      <c r="V27" s="547"/>
      <c r="W27" s="547"/>
      <c r="X27" s="547"/>
      <c r="Y27" s="547"/>
      <c r="Z27" s="547"/>
      <c r="AA27" s="547">
        <f>C27+E27+G27+I27+K27+M27+O27+Q27+S27+U27+W27+Y27</f>
        <v>36</v>
      </c>
      <c r="AB27" s="545"/>
      <c r="AC27" s="545"/>
      <c r="AD27" s="545"/>
    </row>
    <row r="28" spans="1:31" ht="17.25" hidden="1" customHeight="1" x14ac:dyDescent="0.25">
      <c r="A28" s="543"/>
      <c r="B28" s="544" t="s">
        <v>37</v>
      </c>
      <c r="C28" s="544">
        <v>20</v>
      </c>
      <c r="D28" s="544"/>
      <c r="E28" s="544">
        <v>23</v>
      </c>
      <c r="F28" s="544"/>
      <c r="G28" s="544">
        <v>25</v>
      </c>
      <c r="H28" s="544"/>
      <c r="I28" s="544">
        <v>26</v>
      </c>
      <c r="J28" s="544"/>
      <c r="K28" s="544">
        <v>23</v>
      </c>
      <c r="L28" s="544"/>
      <c r="M28" s="544">
        <v>24</v>
      </c>
      <c r="N28" s="544"/>
      <c r="O28" s="548"/>
      <c r="P28" s="544"/>
      <c r="Q28" s="548">
        <v>23</v>
      </c>
      <c r="R28" s="544"/>
      <c r="S28" s="544">
        <v>25</v>
      </c>
      <c r="T28" s="544"/>
      <c r="U28" s="544">
        <v>27</v>
      </c>
      <c r="V28" s="544"/>
      <c r="W28" s="544">
        <v>25</v>
      </c>
      <c r="X28" s="544"/>
      <c r="Y28" s="544">
        <v>26</v>
      </c>
      <c r="Z28" s="544"/>
      <c r="AA28" s="544">
        <f>C28+E28+G28+I28+K28+M28+O28+Q28+S28+U28+W28+Y28</f>
        <v>267</v>
      </c>
      <c r="AB28" s="545"/>
      <c r="AC28" s="545"/>
      <c r="AD28" s="545"/>
    </row>
    <row r="29" spans="1:31" ht="25.5" hidden="1" customHeight="1" x14ac:dyDescent="0.25">
      <c r="A29" s="543"/>
      <c r="B29" s="544" t="s">
        <v>43</v>
      </c>
      <c r="C29" s="544">
        <v>11</v>
      </c>
      <c r="D29" s="544"/>
      <c r="E29" s="544">
        <v>5</v>
      </c>
      <c r="F29" s="544"/>
      <c r="G29" s="544">
        <v>6</v>
      </c>
      <c r="H29" s="544"/>
      <c r="I29" s="544">
        <v>4</v>
      </c>
      <c r="J29" s="544"/>
      <c r="K29" s="544">
        <v>8</v>
      </c>
      <c r="L29" s="544"/>
      <c r="M29" s="544">
        <v>6</v>
      </c>
      <c r="N29" s="544"/>
      <c r="O29" s="544">
        <v>31</v>
      </c>
      <c r="P29" s="544"/>
      <c r="Q29" s="544">
        <v>8</v>
      </c>
      <c r="R29" s="544"/>
      <c r="S29" s="544">
        <v>5</v>
      </c>
      <c r="T29" s="544"/>
      <c r="U29" s="544">
        <v>4</v>
      </c>
      <c r="V29" s="544"/>
      <c r="W29" s="544">
        <v>5</v>
      </c>
      <c r="X29" s="544"/>
      <c r="Y29" s="544">
        <v>5</v>
      </c>
      <c r="Z29" s="544"/>
      <c r="AA29" s="544">
        <f>C29+E29+G29+I29+K29+M29+O29+Q29+S29+U29+W29+Y29</f>
        <v>98</v>
      </c>
      <c r="AB29" s="545"/>
      <c r="AC29" s="545"/>
      <c r="AD29" s="545"/>
    </row>
    <row r="30" spans="1:31" ht="57.75" customHeight="1" x14ac:dyDescent="0.25">
      <c r="A30" s="543"/>
      <c r="B30" s="549" t="s">
        <v>182</v>
      </c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1" t="s">
        <v>52</v>
      </c>
      <c r="P30" s="552"/>
      <c r="Q30" s="552"/>
      <c r="R30" s="552"/>
      <c r="S30" s="552"/>
      <c r="T30" s="552"/>
      <c r="U30" s="552"/>
      <c r="V30" s="552"/>
      <c r="W30" s="552"/>
      <c r="X30" s="553"/>
      <c r="Y30" s="553"/>
      <c r="Z30" s="553"/>
      <c r="AA30" s="553"/>
      <c r="AB30" s="553"/>
      <c r="AC30" s="553"/>
      <c r="AD30" s="553"/>
    </row>
    <row r="31" spans="1:31" ht="24" customHeight="1" x14ac:dyDescent="0.25">
      <c r="A31" s="44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19"/>
      <c r="P31" s="103"/>
      <c r="Q31" s="103"/>
      <c r="R31" s="103"/>
      <c r="S31" s="103"/>
      <c r="T31" s="103"/>
      <c r="U31" s="103"/>
      <c r="V31" s="103"/>
      <c r="W31" s="103"/>
      <c r="X31" s="123"/>
      <c r="Y31" s="123"/>
      <c r="Z31" s="123"/>
      <c r="AA31" s="123"/>
      <c r="AB31" s="123"/>
      <c r="AC31" s="217"/>
      <c r="AD31" s="123"/>
    </row>
    <row r="32" spans="1:31" x14ac:dyDescent="0.25">
      <c r="B32" t="s">
        <v>38</v>
      </c>
      <c r="C32">
        <v>31</v>
      </c>
      <c r="E32">
        <v>28</v>
      </c>
      <c r="G32">
        <v>31</v>
      </c>
      <c r="I32">
        <v>30</v>
      </c>
      <c r="K32">
        <v>31</v>
      </c>
      <c r="M32">
        <v>30</v>
      </c>
      <c r="O32">
        <v>31</v>
      </c>
      <c r="Q32">
        <v>31</v>
      </c>
      <c r="S32">
        <v>30</v>
      </c>
      <c r="U32">
        <v>31</v>
      </c>
      <c r="W32">
        <v>30</v>
      </c>
      <c r="Y32">
        <v>31</v>
      </c>
      <c r="AA32">
        <f>C32+E32+G32+I32+K32+M32+O32+Q32+S32+U32+W32+Y32</f>
        <v>365</v>
      </c>
    </row>
    <row r="34" spans="2:33" x14ac:dyDescent="0.25">
      <c r="B34" t="s">
        <v>39</v>
      </c>
      <c r="AA34">
        <v>312</v>
      </c>
      <c r="AD34" t="s">
        <v>53</v>
      </c>
      <c r="AG34" s="9">
        <v>1</v>
      </c>
    </row>
    <row r="36" spans="2:33" x14ac:dyDescent="0.25">
      <c r="AA36">
        <v>44</v>
      </c>
      <c r="AG36">
        <v>0.45</v>
      </c>
    </row>
  </sheetData>
  <mergeCells count="45">
    <mergeCell ref="U3:AB3"/>
    <mergeCell ref="A24:AD24"/>
    <mergeCell ref="B30:N30"/>
    <mergeCell ref="O30:AD30"/>
    <mergeCell ref="A23:B23"/>
    <mergeCell ref="C23:D23"/>
    <mergeCell ref="E23:F23"/>
    <mergeCell ref="G23:H23"/>
    <mergeCell ref="I23:J23"/>
    <mergeCell ref="K23:L23"/>
    <mergeCell ref="M23:N23"/>
    <mergeCell ref="Y23:Z23"/>
    <mergeCell ref="O23:P23"/>
    <mergeCell ref="A22:B22"/>
    <mergeCell ref="Y10:Z10"/>
    <mergeCell ref="G10:H10"/>
    <mergeCell ref="I10:J10"/>
    <mergeCell ref="K10:L10"/>
    <mergeCell ref="Q10:R10"/>
    <mergeCell ref="S10:T10"/>
    <mergeCell ref="M10:N10"/>
    <mergeCell ref="O10:P10"/>
    <mergeCell ref="C19:Z19"/>
    <mergeCell ref="A19:B19"/>
    <mergeCell ref="AA9:AC10"/>
    <mergeCell ref="Q23:R23"/>
    <mergeCell ref="S23:T23"/>
    <mergeCell ref="U23:V23"/>
    <mergeCell ref="W23:X23"/>
    <mergeCell ref="U2:AD2"/>
    <mergeCell ref="U4:AA4"/>
    <mergeCell ref="A20:B20"/>
    <mergeCell ref="C20:Z20"/>
    <mergeCell ref="A21:B21"/>
    <mergeCell ref="Q5:AF5"/>
    <mergeCell ref="B6:AD6"/>
    <mergeCell ref="B7:AD7"/>
    <mergeCell ref="A9:A12"/>
    <mergeCell ref="B9:B12"/>
    <mergeCell ref="C9:Z9"/>
    <mergeCell ref="AD9:AD10"/>
    <mergeCell ref="C10:D10"/>
    <mergeCell ref="E10:F10"/>
    <mergeCell ref="U10:V10"/>
    <mergeCell ref="W10:X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X35"/>
  <sheetViews>
    <sheetView view="pageBreakPreview" topLeftCell="A4" zoomScaleNormal="100" zoomScaleSheetLayoutView="100" workbookViewId="0">
      <selection activeCell="O16" sqref="O16"/>
    </sheetView>
  </sheetViews>
  <sheetFormatPr defaultRowHeight="15" x14ac:dyDescent="0.25"/>
  <cols>
    <col min="1" max="1" width="44.28515625" customWidth="1"/>
    <col min="2" max="2" width="7.7109375" customWidth="1"/>
    <col min="3" max="3" width="6.85546875" customWidth="1"/>
    <col min="4" max="4" width="6.42578125" customWidth="1"/>
    <col min="5" max="5" width="6.5703125" customWidth="1"/>
    <col min="6" max="6" width="6.28515625" customWidth="1"/>
    <col min="7" max="7" width="7.28515625" customWidth="1"/>
    <col min="8" max="8" width="6.42578125" customWidth="1"/>
    <col min="9" max="9" width="7.28515625" customWidth="1"/>
    <col min="10" max="10" width="6.140625" customWidth="1"/>
    <col min="11" max="11" width="6.5703125" customWidth="1"/>
    <col min="12" max="12" width="7" customWidth="1"/>
    <col min="13" max="13" width="7.42578125" customWidth="1"/>
    <col min="14" max="14" width="6.28515625" customWidth="1"/>
    <col min="15" max="15" width="8.85546875" customWidth="1"/>
    <col min="16" max="16" width="6.42578125" customWidth="1"/>
    <col min="17" max="17" width="6.140625" customWidth="1"/>
    <col min="18" max="18" width="8.42578125" customWidth="1"/>
    <col min="19" max="19" width="7.85546875" customWidth="1"/>
    <col min="20" max="20" width="0.28515625" hidden="1" customWidth="1"/>
    <col min="21" max="23" width="9.140625" hidden="1" customWidth="1"/>
  </cols>
  <sheetData>
    <row r="1" spans="1:24" ht="21" x14ac:dyDescent="0.35">
      <c r="A1" s="58"/>
      <c r="B1" s="6"/>
      <c r="C1" s="6"/>
      <c r="D1" s="6"/>
      <c r="E1" s="63"/>
      <c r="F1" s="63"/>
      <c r="G1" s="108"/>
      <c r="H1" s="109"/>
      <c r="I1" s="109"/>
      <c r="J1" s="109"/>
      <c r="K1" s="109"/>
      <c r="L1" s="109"/>
      <c r="M1" s="45" t="s">
        <v>20</v>
      </c>
      <c r="N1" s="45"/>
      <c r="O1" s="191"/>
      <c r="P1" s="191"/>
      <c r="Q1" s="191"/>
      <c r="R1" s="191"/>
      <c r="S1" s="191"/>
      <c r="T1" s="191"/>
      <c r="U1" s="191"/>
      <c r="V1" s="191"/>
      <c r="W1" s="191"/>
      <c r="X1" s="192"/>
    </row>
    <row r="2" spans="1:24" ht="17.25" customHeight="1" x14ac:dyDescent="0.35">
      <c r="A2" s="289"/>
      <c r="B2" s="290"/>
      <c r="C2" s="290"/>
      <c r="D2" s="189"/>
      <c r="E2" s="110"/>
      <c r="F2" s="110"/>
      <c r="G2" s="111"/>
      <c r="H2" s="111"/>
      <c r="I2" s="111"/>
      <c r="J2" s="111"/>
      <c r="K2" s="111"/>
      <c r="L2" s="111"/>
      <c r="M2" s="363" t="s">
        <v>60</v>
      </c>
      <c r="N2" s="363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ht="18" customHeight="1" x14ac:dyDescent="0.35">
      <c r="A3" s="291"/>
      <c r="B3" s="292"/>
      <c r="C3" s="292"/>
      <c r="D3" s="190"/>
      <c r="E3" s="112"/>
      <c r="F3" s="112"/>
      <c r="G3" s="109"/>
      <c r="H3" s="109"/>
      <c r="I3" s="109"/>
      <c r="J3" s="109"/>
      <c r="K3" s="109"/>
      <c r="L3" s="109"/>
      <c r="M3" s="192" t="s">
        <v>61</v>
      </c>
      <c r="N3" s="192"/>
      <c r="O3" s="191"/>
      <c r="P3" s="191"/>
      <c r="Q3" s="191"/>
      <c r="R3" s="191"/>
      <c r="S3" s="191"/>
      <c r="T3" s="191"/>
      <c r="U3" s="191"/>
      <c r="V3" s="46"/>
      <c r="W3" s="46"/>
      <c r="X3" s="192"/>
    </row>
    <row r="4" spans="1:24" ht="21" x14ac:dyDescent="0.35">
      <c r="A4" s="293"/>
      <c r="B4" s="292"/>
      <c r="C4" s="292"/>
      <c r="D4" s="190"/>
      <c r="E4" s="113"/>
      <c r="F4" s="113"/>
      <c r="G4" s="109"/>
      <c r="H4" s="109"/>
      <c r="I4" s="109"/>
      <c r="J4" s="109"/>
      <c r="K4" s="109"/>
      <c r="L4" s="109"/>
      <c r="M4" s="47" t="s">
        <v>69</v>
      </c>
      <c r="N4" s="47"/>
      <c r="O4" s="191"/>
      <c r="P4" s="191"/>
      <c r="Q4" s="191"/>
      <c r="R4" s="191"/>
      <c r="S4" s="191"/>
      <c r="T4" s="191"/>
      <c r="U4" s="191"/>
      <c r="V4" s="192"/>
      <c r="W4" s="192"/>
      <c r="X4" s="192"/>
    </row>
    <row r="5" spans="1:24" ht="3.75" customHeight="1" x14ac:dyDescent="0.25"/>
    <row r="6" spans="1:24" ht="50.25" customHeight="1" x14ac:dyDescent="0.3">
      <c r="A6" s="288" t="s">
        <v>76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466"/>
      <c r="R6" s="466"/>
      <c r="S6" s="466"/>
      <c r="T6" s="466"/>
      <c r="U6" s="466"/>
    </row>
    <row r="7" spans="1:24" ht="9.75" customHeight="1" thickBot="1" x14ac:dyDescent="0.3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24" ht="15" customHeight="1" x14ac:dyDescent="0.25">
      <c r="A8" s="300" t="s">
        <v>13</v>
      </c>
      <c r="B8" s="302" t="s">
        <v>12</v>
      </c>
      <c r="C8" s="303"/>
      <c r="D8" s="303"/>
      <c r="E8" s="303"/>
      <c r="F8" s="303"/>
      <c r="G8" s="304"/>
      <c r="H8" s="302" t="s">
        <v>14</v>
      </c>
      <c r="I8" s="303"/>
      <c r="J8" s="303"/>
      <c r="K8" s="303"/>
      <c r="L8" s="303"/>
      <c r="M8" s="303"/>
      <c r="N8" s="302" t="s">
        <v>18</v>
      </c>
      <c r="O8" s="317"/>
      <c r="P8" s="317"/>
      <c r="Q8" s="457" t="s">
        <v>19</v>
      </c>
      <c r="R8" s="458"/>
      <c r="S8" s="459"/>
    </row>
    <row r="9" spans="1:24" ht="15.75" customHeight="1" thickBot="1" x14ac:dyDescent="0.3">
      <c r="A9" s="301"/>
      <c r="B9" s="305"/>
      <c r="C9" s="306"/>
      <c r="D9" s="306"/>
      <c r="E9" s="306"/>
      <c r="F9" s="306"/>
      <c r="G9" s="307"/>
      <c r="H9" s="305" t="s">
        <v>15</v>
      </c>
      <c r="I9" s="306"/>
      <c r="J9" s="306"/>
      <c r="K9" s="306"/>
      <c r="L9" s="306"/>
      <c r="M9" s="306"/>
      <c r="N9" s="319"/>
      <c r="O9" s="320"/>
      <c r="P9" s="320"/>
      <c r="Q9" s="460"/>
      <c r="R9" s="461"/>
      <c r="S9" s="462"/>
    </row>
    <row r="10" spans="1:24" ht="15" customHeight="1" thickBot="1" x14ac:dyDescent="0.3">
      <c r="A10" s="301"/>
      <c r="B10" s="308" t="s">
        <v>23</v>
      </c>
      <c r="C10" s="309"/>
      <c r="D10" s="310"/>
      <c r="E10" s="308" t="s">
        <v>54</v>
      </c>
      <c r="F10" s="309"/>
      <c r="G10" s="311"/>
      <c r="H10" s="308" t="s">
        <v>22</v>
      </c>
      <c r="I10" s="312"/>
      <c r="J10" s="310"/>
      <c r="K10" s="313" t="s">
        <v>55</v>
      </c>
      <c r="L10" s="315"/>
      <c r="M10" s="316"/>
      <c r="N10" s="308" t="s">
        <v>22</v>
      </c>
      <c r="O10" s="312"/>
      <c r="P10" s="310"/>
      <c r="Q10" s="463"/>
      <c r="R10" s="464"/>
      <c r="S10" s="465"/>
    </row>
    <row r="11" spans="1:24" ht="18.75" customHeight="1" thickBot="1" x14ac:dyDescent="0.3">
      <c r="A11" s="301"/>
      <c r="B11" s="64" t="s">
        <v>48</v>
      </c>
      <c r="C11" s="65" t="s">
        <v>46</v>
      </c>
      <c r="D11" s="66" t="s">
        <v>47</v>
      </c>
      <c r="E11" s="64" t="s">
        <v>48</v>
      </c>
      <c r="F11" s="65" t="s">
        <v>46</v>
      </c>
      <c r="G11" s="66" t="s">
        <v>47</v>
      </c>
      <c r="H11" s="64" t="s">
        <v>48</v>
      </c>
      <c r="I11" s="65" t="s">
        <v>46</v>
      </c>
      <c r="J11" s="66" t="s">
        <v>47</v>
      </c>
      <c r="K11" s="64" t="s">
        <v>48</v>
      </c>
      <c r="L11" s="65" t="s">
        <v>46</v>
      </c>
      <c r="M11" s="66" t="s">
        <v>47</v>
      </c>
      <c r="N11" s="64" t="s">
        <v>48</v>
      </c>
      <c r="O11" s="65" t="s">
        <v>46</v>
      </c>
      <c r="P11" s="66" t="s">
        <v>47</v>
      </c>
      <c r="Q11" s="179" t="s">
        <v>48</v>
      </c>
      <c r="R11" s="180" t="s">
        <v>46</v>
      </c>
      <c r="S11" s="181" t="s">
        <v>47</v>
      </c>
    </row>
    <row r="12" spans="1:24" ht="15.75" customHeight="1" thickBot="1" x14ac:dyDescent="0.3">
      <c r="A12" s="67"/>
      <c r="B12" s="64" t="s">
        <v>16</v>
      </c>
      <c r="C12" s="73" t="s">
        <v>49</v>
      </c>
      <c r="D12" s="74" t="s">
        <v>49</v>
      </c>
      <c r="E12" s="64" t="s">
        <v>16</v>
      </c>
      <c r="F12" s="73" t="s">
        <v>49</v>
      </c>
      <c r="G12" s="74" t="s">
        <v>49</v>
      </c>
      <c r="H12" s="64" t="s">
        <v>16</v>
      </c>
      <c r="I12" s="73" t="s">
        <v>49</v>
      </c>
      <c r="J12" s="74" t="s">
        <v>49</v>
      </c>
      <c r="K12" s="64" t="s">
        <v>16</v>
      </c>
      <c r="L12" s="73" t="s">
        <v>49</v>
      </c>
      <c r="M12" s="74" t="s">
        <v>49</v>
      </c>
      <c r="N12" s="64" t="s">
        <v>16</v>
      </c>
      <c r="O12" s="73" t="s">
        <v>49</v>
      </c>
      <c r="P12" s="74" t="s">
        <v>49</v>
      </c>
      <c r="Q12" s="179" t="s">
        <v>16</v>
      </c>
      <c r="R12" s="182" t="s">
        <v>49</v>
      </c>
      <c r="S12" s="183" t="s">
        <v>49</v>
      </c>
    </row>
    <row r="13" spans="1:24" ht="31.5" customHeight="1" thickBot="1" x14ac:dyDescent="0.3">
      <c r="A13" s="195" t="s">
        <v>63</v>
      </c>
      <c r="B13" s="69" t="str">
        <f>'в печать НП 1'!AD13</f>
        <v>20</v>
      </c>
      <c r="C13" s="70">
        <f>'НП до года'!AM13</f>
        <v>146.85000000000002</v>
      </c>
      <c r="D13" s="71">
        <f>'НП до года'!AN13</f>
        <v>24.502500000000001</v>
      </c>
      <c r="E13" s="72">
        <f>'НП свыше года'!AO13</f>
        <v>53</v>
      </c>
      <c r="F13" s="70">
        <f>'НП свыше года'!AM13</f>
        <v>219.34049999999999</v>
      </c>
      <c r="G13" s="71">
        <f>'НП свыше года'!AN13</f>
        <v>28.567</v>
      </c>
      <c r="H13" s="72">
        <f>'Т  до 2-х  лет'!AO13</f>
        <v>40.083333333333336</v>
      </c>
      <c r="I13" s="70">
        <f>'Т  до 2-х  лет'!AM13</f>
        <v>214.06</v>
      </c>
      <c r="J13" s="71">
        <f>'Т  до 2-х  лет'!AN13</f>
        <v>36.137600000000006</v>
      </c>
      <c r="K13" s="72">
        <f>'Т свыше  2-х  лет'!AO13</f>
        <v>40</v>
      </c>
      <c r="L13" s="70">
        <f>'Т свыше  2-х  лет'!AM13</f>
        <v>320.39999999999998</v>
      </c>
      <c r="M13" s="71">
        <f>'Т свыше  2-х  лет'!AN13</f>
        <v>54.095999999999989</v>
      </c>
      <c r="N13" s="72">
        <f>ССМ!AO13</f>
        <v>28</v>
      </c>
      <c r="O13" s="70">
        <f>ССМ!AM13</f>
        <v>306.88</v>
      </c>
      <c r="P13" s="71">
        <f>ССМ!AN13</f>
        <v>100.92600000000002</v>
      </c>
      <c r="Q13" s="184">
        <f>ВСМ!AO13</f>
        <v>25</v>
      </c>
      <c r="R13" s="185">
        <f>ВСМ!AM13</f>
        <v>312</v>
      </c>
      <c r="S13" s="186">
        <f>ВСМ!AN13</f>
        <v>103.99999999999999</v>
      </c>
    </row>
    <row r="14" spans="1:24" ht="37.5" customHeight="1" thickBot="1" x14ac:dyDescent="0.3">
      <c r="A14" s="115" t="s">
        <v>67</v>
      </c>
      <c r="B14" s="69" t="str">
        <f>'в печать НП 1'!AD14</f>
        <v>18</v>
      </c>
      <c r="C14" s="70">
        <f>'НП до года'!AM14</f>
        <v>53.4</v>
      </c>
      <c r="D14" s="71">
        <f>'НП до года'!AN14</f>
        <v>8.9099999999999984</v>
      </c>
      <c r="E14" s="72">
        <f>'НП свыше года'!AO14</f>
        <v>20</v>
      </c>
      <c r="F14" s="70">
        <f>'НП свыше года'!AM14</f>
        <v>82.77000000000001</v>
      </c>
      <c r="G14" s="71">
        <f>'НП свыше года'!AN14</f>
        <v>10.780000000000003</v>
      </c>
      <c r="H14" s="72">
        <f>'Т  до 2-х  лет'!AO14</f>
        <v>22.083333333333332</v>
      </c>
      <c r="I14" s="70">
        <f>'Т  до 2-х  лет'!AM14</f>
        <v>117.94</v>
      </c>
      <c r="J14" s="71">
        <f>'Т  до 2-х  лет'!AN14</f>
        <v>19.908800000000003</v>
      </c>
      <c r="K14" s="72">
        <f>'Т свыше  2-х  лет'!AO14</f>
        <v>22</v>
      </c>
      <c r="L14" s="70">
        <f>'Т свыше  2-х  лет'!AM14</f>
        <v>176.22</v>
      </c>
      <c r="M14" s="71">
        <f>'Т свыше  2-х  лет'!AN14</f>
        <v>29.752800000000001</v>
      </c>
      <c r="N14" s="72">
        <f>ССМ!AO14</f>
        <v>27</v>
      </c>
      <c r="O14" s="70">
        <f>ССМ!AM14</f>
        <v>295.92</v>
      </c>
      <c r="P14" s="71">
        <f>ССМ!AN14</f>
        <v>97.321499999999986</v>
      </c>
      <c r="Q14" s="184">
        <f>ВСМ!AO14</f>
        <v>23</v>
      </c>
      <c r="R14" s="185">
        <f>ВСМ!AM14</f>
        <v>287.03999999999996</v>
      </c>
      <c r="S14" s="186">
        <f>ВСМ!AN14</f>
        <v>95.679999999999978</v>
      </c>
    </row>
    <row r="15" spans="1:24" ht="27" customHeight="1" thickBot="1" x14ac:dyDescent="0.3">
      <c r="A15" s="195" t="s">
        <v>62</v>
      </c>
      <c r="B15" s="69" t="str">
        <f>'в печать НП 1'!AD15</f>
        <v>26</v>
      </c>
      <c r="C15" s="70">
        <f>'НП до года'!AM15</f>
        <v>53.4</v>
      </c>
      <c r="D15" s="71">
        <f>'НП до года'!AN15</f>
        <v>8.9099999999999984</v>
      </c>
      <c r="E15" s="72">
        <f>'НП свыше года'!AO15</f>
        <v>25</v>
      </c>
      <c r="F15" s="70">
        <f>'НП свыше года'!AM15</f>
        <v>103.46250000000002</v>
      </c>
      <c r="G15" s="71">
        <f>'НП свыше года'!AN15</f>
        <v>13.475000000000001</v>
      </c>
      <c r="H15" s="72">
        <f>'Т  до 2-х  лет'!AO15</f>
        <v>27.083333333333332</v>
      </c>
      <c r="I15" s="70">
        <f>'Т  до 2-х  лет'!AM15</f>
        <v>144.66</v>
      </c>
      <c r="J15" s="71">
        <f>'Т  до 2-х  лет'!AN15</f>
        <v>24.398400000000006</v>
      </c>
      <c r="K15" s="72">
        <f>'Т свыше  2-х  лет'!AO15</f>
        <v>27</v>
      </c>
      <c r="L15" s="70">
        <f>'Т свыше  2-х  лет'!AM15</f>
        <v>216.27</v>
      </c>
      <c r="M15" s="71">
        <f>'Т свыше  2-х  лет'!AN15</f>
        <v>36.514799999999994</v>
      </c>
      <c r="N15" s="72">
        <f>ССМ!AO15</f>
        <v>32</v>
      </c>
      <c r="O15" s="70">
        <f>ССМ!AM15</f>
        <v>350.72</v>
      </c>
      <c r="P15" s="71">
        <f>ССМ!AN15</f>
        <v>115.34399999999999</v>
      </c>
      <c r="Q15" s="184">
        <f>ВСМ!AO15</f>
        <v>35</v>
      </c>
      <c r="R15" s="185">
        <f>ВСМ!AM15</f>
        <v>436.79999999999995</v>
      </c>
      <c r="S15" s="186">
        <f>ВСМ!AN15</f>
        <v>145.59999999999997</v>
      </c>
    </row>
    <row r="16" spans="1:24" ht="49.5" customHeight="1" thickBot="1" x14ac:dyDescent="0.3">
      <c r="A16" s="195" t="s">
        <v>64</v>
      </c>
      <c r="B16" s="69" t="str">
        <f>'в печать НП 1'!AD16</f>
        <v>18</v>
      </c>
      <c r="C16" s="70">
        <f>'НП до года'!AM16</f>
        <v>13.35</v>
      </c>
      <c r="D16" s="71">
        <f>'НП до года'!AN16</f>
        <v>2.2274999999999996</v>
      </c>
      <c r="E16" s="72">
        <f>'НП свыше года'!AO16</f>
        <v>2</v>
      </c>
      <c r="F16" s="70">
        <f>'НП свыше года'!AM16</f>
        <v>8.277000000000001</v>
      </c>
      <c r="G16" s="71">
        <f>'НП свыше года'!AN16</f>
        <v>1.0780000000000001</v>
      </c>
      <c r="H16" s="72">
        <f>'Т  до 2-х  лет'!AO16</f>
        <v>4.166666666666667</v>
      </c>
      <c r="I16" s="70">
        <f>'Т  до 2-х  лет'!AM16</f>
        <v>22.22</v>
      </c>
      <c r="J16" s="71">
        <f>'Т  до 2-х  лет'!AN16</f>
        <v>3.7536000000000005</v>
      </c>
      <c r="K16" s="72">
        <f>'Т свыше  2-х  лет'!AO16</f>
        <v>4</v>
      </c>
      <c r="L16" s="70">
        <f>'Т свыше  2-х  лет'!AM16</f>
        <v>32.04</v>
      </c>
      <c r="M16" s="71">
        <f>'Т свыше  2-х  лет'!AN16</f>
        <v>5.4095999999999993</v>
      </c>
      <c r="N16" s="72">
        <f>ССМ!AO16</f>
        <v>2</v>
      </c>
      <c r="O16" s="70">
        <f>ССМ!AM16</f>
        <v>21.92</v>
      </c>
      <c r="P16" s="71">
        <f>ССМ!AN16</f>
        <v>7.2089999999999996</v>
      </c>
      <c r="Q16" s="184">
        <f>ВСМ!AO16</f>
        <v>3</v>
      </c>
      <c r="R16" s="185">
        <f>ВСМ!AM16</f>
        <v>37.44</v>
      </c>
      <c r="S16" s="186">
        <f>ВСМ!AN16</f>
        <v>12.479999999999999</v>
      </c>
    </row>
    <row r="17" spans="1:23" ht="28.5" customHeight="1" thickBot="1" x14ac:dyDescent="0.3">
      <c r="A17" s="75" t="s">
        <v>65</v>
      </c>
      <c r="B17" s="69" t="str">
        <f>'в печать НП 1'!AD17</f>
        <v>12</v>
      </c>
      <c r="C17" s="70">
        <f>'НП до года'!AM17</f>
        <v>0</v>
      </c>
      <c r="D17" s="71">
        <f>'НП до года'!AN17</f>
        <v>0</v>
      </c>
      <c r="E17" s="72">
        <f>'НП свыше года'!AO17</f>
        <v>0</v>
      </c>
      <c r="F17" s="70">
        <f>'НП свыше года'!AM17</f>
        <v>0</v>
      </c>
      <c r="G17" s="71">
        <f>'НП свыше года'!AN17</f>
        <v>0</v>
      </c>
      <c r="H17" s="72">
        <f>'Т  до 2-х  лет'!AO17</f>
        <v>2.0833333333333335</v>
      </c>
      <c r="I17" s="70">
        <f>'Т  до 2-х  лет'!AM17</f>
        <v>10.68</v>
      </c>
      <c r="J17" s="71">
        <f>'Т  до 2-х  лет'!AN17</f>
        <v>2.0884000000000005</v>
      </c>
      <c r="K17" s="72">
        <f>'Т свыше  2-х  лет'!AO17</f>
        <v>2</v>
      </c>
      <c r="L17" s="70">
        <f>'Т свыше  2-х  лет'!AM17</f>
        <v>16.02</v>
      </c>
      <c r="M17" s="71">
        <f>'Т свыше  2-х  лет'!AN17</f>
        <v>2.7047999999999996</v>
      </c>
      <c r="N17" s="72">
        <f>ССМ!AO17</f>
        <v>4</v>
      </c>
      <c r="O17" s="70">
        <f>ССМ!AM17</f>
        <v>43.84</v>
      </c>
      <c r="P17" s="71">
        <f>ССМ!AN17</f>
        <v>14.417999999999999</v>
      </c>
      <c r="Q17" s="184">
        <f>ВСМ!AO17</f>
        <v>5</v>
      </c>
      <c r="R17" s="185">
        <f>ВСМ!AM17</f>
        <v>62.399999999999991</v>
      </c>
      <c r="S17" s="186">
        <f>ВСМ!AN17</f>
        <v>20.8</v>
      </c>
    </row>
    <row r="18" spans="1:23" ht="29.25" customHeight="1" thickBot="1" x14ac:dyDescent="0.3">
      <c r="A18" s="75" t="s">
        <v>66</v>
      </c>
      <c r="B18" s="69" t="str">
        <f>'в печать НП 1'!AD18</f>
        <v>6</v>
      </c>
      <c r="C18" s="70">
        <f>'НП до года'!AM18</f>
        <v>0</v>
      </c>
      <c r="D18" s="71">
        <f>'НП до года'!AN18</f>
        <v>0</v>
      </c>
      <c r="E18" s="72">
        <f>'НП свыше года'!AO18</f>
        <v>0</v>
      </c>
      <c r="F18" s="70">
        <f>'НП свыше года'!AM18</f>
        <v>0</v>
      </c>
      <c r="G18" s="71">
        <f>'НП свыше года'!AN18</f>
        <v>0</v>
      </c>
      <c r="H18" s="72">
        <f>'Т  до 2-х  лет'!AO18</f>
        <v>0.5</v>
      </c>
      <c r="I18" s="70">
        <f>'Т  до 2-х  лет'!AM18</f>
        <v>3.08</v>
      </c>
      <c r="J18" s="71">
        <f>'Т  до 2-х  лет'!AN18</f>
        <v>0.26680000000000004</v>
      </c>
      <c r="K18" s="72">
        <f>'Т свыше  2-х  лет'!AO18</f>
        <v>1</v>
      </c>
      <c r="L18" s="70">
        <f>'Т свыше  2-х  лет'!AM18</f>
        <v>8.01</v>
      </c>
      <c r="M18" s="71">
        <f>'Т свыше  2-х  лет'!AN18</f>
        <v>1.3523999999999998</v>
      </c>
      <c r="N18" s="72">
        <f>ССМ!AO18</f>
        <v>2</v>
      </c>
      <c r="O18" s="70">
        <f>ССМ!AM18</f>
        <v>21.92</v>
      </c>
      <c r="P18" s="71">
        <f>ССМ!AN18</f>
        <v>7.2089999999999996</v>
      </c>
      <c r="Q18" s="184">
        <f>ВСМ!AO18</f>
        <v>3</v>
      </c>
      <c r="R18" s="185">
        <f>ВСМ!AM18</f>
        <v>37.44</v>
      </c>
      <c r="S18" s="186">
        <f>ВСМ!AN18</f>
        <v>12.479999999999999</v>
      </c>
    </row>
    <row r="19" spans="1:23" ht="25.5" customHeight="1" thickBot="1" x14ac:dyDescent="0.3">
      <c r="A19" s="75" t="s">
        <v>68</v>
      </c>
      <c r="B19" s="69" t="e">
        <f>'в печать НП 1'!#REF!</f>
        <v>#REF!</v>
      </c>
      <c r="C19" s="70">
        <f>'НП до года'!AM19</f>
        <v>0</v>
      </c>
      <c r="D19" s="71">
        <f>'НП до года'!AN19</f>
        <v>0</v>
      </c>
      <c r="E19" s="72">
        <f>'НП свыше года'!AO19</f>
        <v>0</v>
      </c>
      <c r="F19" s="70">
        <f>'НП свыше года'!AM19</f>
        <v>0</v>
      </c>
      <c r="G19" s="71">
        <f>'НП свыше года'!AN19</f>
        <v>0</v>
      </c>
      <c r="H19" s="72">
        <f>'Т  до 2-х  лет'!AO19</f>
        <v>4</v>
      </c>
      <c r="I19" s="70">
        <f>'Т  до 2-х  лет'!AM19</f>
        <v>21.36</v>
      </c>
      <c r="J19" s="71">
        <f>'Т  до 2-х  лет'!AN19</f>
        <v>3.6064000000000007</v>
      </c>
      <c r="K19" s="72">
        <f>'Т свыше  2-х  лет'!AO19</f>
        <v>4</v>
      </c>
      <c r="L19" s="70">
        <f>'Т свыше  2-х  лет'!AM19</f>
        <v>32.04</v>
      </c>
      <c r="M19" s="71">
        <f>'Т свыше  2-х  лет'!AN19</f>
        <v>5.4095999999999993</v>
      </c>
      <c r="N19" s="72">
        <f>ССМ!AO19</f>
        <v>5</v>
      </c>
      <c r="O19" s="70">
        <f>ССМ!AM19</f>
        <v>54.8</v>
      </c>
      <c r="P19" s="71">
        <f>ССМ!AN19</f>
        <v>18.022500000000001</v>
      </c>
      <c r="Q19" s="184">
        <f>ВСМ!AO19</f>
        <v>6</v>
      </c>
      <c r="R19" s="185">
        <f>ВСМ!AM19</f>
        <v>74.88</v>
      </c>
      <c r="S19" s="186">
        <f>ВСМ!AN19</f>
        <v>24.959999999999997</v>
      </c>
    </row>
    <row r="20" spans="1:23" ht="53.25" customHeight="1" thickBot="1" x14ac:dyDescent="0.3">
      <c r="A20" s="195" t="s">
        <v>28</v>
      </c>
      <c r="B20" s="99" t="e">
        <f>B13+B14+B15+B16+B17+B18+B19</f>
        <v>#REF!</v>
      </c>
      <c r="C20" s="99">
        <f t="shared" ref="C20:S20" si="0">C13+C14+C15+C16+C17+C18+C19</f>
        <v>267.00000000000006</v>
      </c>
      <c r="D20" s="99">
        <f t="shared" si="0"/>
        <v>44.55</v>
      </c>
      <c r="E20" s="99">
        <f t="shared" si="0"/>
        <v>100</v>
      </c>
      <c r="F20" s="99">
        <f t="shared" si="0"/>
        <v>413.85</v>
      </c>
      <c r="G20" s="99">
        <f t="shared" si="0"/>
        <v>53.900000000000006</v>
      </c>
      <c r="H20" s="99">
        <f t="shared" si="0"/>
        <v>100</v>
      </c>
      <c r="I20" s="99">
        <f t="shared" si="0"/>
        <v>534</v>
      </c>
      <c r="J20" s="99">
        <f t="shared" si="0"/>
        <v>90.160000000000025</v>
      </c>
      <c r="K20" s="99">
        <f t="shared" si="0"/>
        <v>100</v>
      </c>
      <c r="L20" s="99">
        <f t="shared" si="0"/>
        <v>800.99999999999989</v>
      </c>
      <c r="M20" s="99">
        <f t="shared" si="0"/>
        <v>135.23999999999998</v>
      </c>
      <c r="N20" s="99">
        <f t="shared" si="0"/>
        <v>100</v>
      </c>
      <c r="O20" s="99">
        <f t="shared" si="0"/>
        <v>1096</v>
      </c>
      <c r="P20" s="99">
        <f t="shared" si="0"/>
        <v>360.45</v>
      </c>
      <c r="Q20" s="187">
        <f t="shared" si="0"/>
        <v>100</v>
      </c>
      <c r="R20" s="187">
        <f t="shared" si="0"/>
        <v>1248</v>
      </c>
      <c r="S20" s="188">
        <f t="shared" si="0"/>
        <v>415.99999999999994</v>
      </c>
      <c r="T20" s="99" t="e">
        <f>T13+T14+T15+T16+T17+T18+T19+#REF!</f>
        <v>#REF!</v>
      </c>
      <c r="U20" s="99" t="e">
        <f>U13+U14+U15+U16+U17+U18+U19+#REF!</f>
        <v>#REF!</v>
      </c>
      <c r="V20" s="99" t="e">
        <f>V13+V14+V15+V16+V17+V18+V19+#REF!</f>
        <v>#REF!</v>
      </c>
      <c r="W20" s="99" t="e">
        <f>W13+W14+W15+W16+W17+W18+W19+#REF!</f>
        <v>#REF!</v>
      </c>
    </row>
    <row r="21" spans="1:23" ht="19.5" customHeight="1" thickBot="1" x14ac:dyDescent="0.3">
      <c r="A21" s="195" t="s">
        <v>56</v>
      </c>
      <c r="B21" s="470">
        <f>C20+D20</f>
        <v>311.55000000000007</v>
      </c>
      <c r="C21" s="471"/>
      <c r="D21" s="472"/>
      <c r="E21" s="470">
        <f>F20+G20</f>
        <v>467.75</v>
      </c>
      <c r="F21" s="471"/>
      <c r="G21" s="472"/>
      <c r="H21" s="470">
        <f>I20+J20</f>
        <v>624.16000000000008</v>
      </c>
      <c r="I21" s="471"/>
      <c r="J21" s="472"/>
      <c r="K21" s="470">
        <f>L20+M20</f>
        <v>936.2399999999999</v>
      </c>
      <c r="L21" s="471"/>
      <c r="M21" s="472"/>
      <c r="N21" s="470">
        <f>O20+P20</f>
        <v>1456.45</v>
      </c>
      <c r="O21" s="471"/>
      <c r="P21" s="472"/>
      <c r="Q21" s="467">
        <f>R20+S20</f>
        <v>1664</v>
      </c>
      <c r="R21" s="468"/>
      <c r="S21" s="469"/>
    </row>
    <row r="22" spans="1:23" ht="19.5" customHeight="1" thickBot="1" x14ac:dyDescent="0.3">
      <c r="A22" s="68" t="s">
        <v>24</v>
      </c>
      <c r="B22" s="325" t="s">
        <v>82</v>
      </c>
      <c r="C22" s="476"/>
      <c r="D22" s="477"/>
      <c r="E22" s="329" t="s">
        <v>57</v>
      </c>
      <c r="F22" s="331"/>
      <c r="G22" s="478"/>
      <c r="H22" s="329" t="s">
        <v>86</v>
      </c>
      <c r="I22" s="331"/>
      <c r="J22" s="332"/>
      <c r="K22" s="329" t="s">
        <v>84</v>
      </c>
      <c r="L22" s="331"/>
      <c r="M22" s="332"/>
      <c r="N22" s="329" t="s">
        <v>88</v>
      </c>
      <c r="O22" s="331"/>
      <c r="P22" s="332"/>
      <c r="Q22" s="479" t="s">
        <v>75</v>
      </c>
      <c r="R22" s="480"/>
      <c r="S22" s="481"/>
    </row>
    <row r="23" spans="1:23" ht="22.5" customHeight="1" thickBot="1" x14ac:dyDescent="0.3">
      <c r="A23" s="7" t="s">
        <v>26</v>
      </c>
      <c r="B23" s="353">
        <v>6</v>
      </c>
      <c r="C23" s="482"/>
      <c r="D23" s="483"/>
      <c r="E23" s="353">
        <v>9</v>
      </c>
      <c r="F23" s="357"/>
      <c r="G23" s="484"/>
      <c r="H23" s="359" t="s">
        <v>59</v>
      </c>
      <c r="I23" s="361"/>
      <c r="J23" s="485"/>
      <c r="K23" s="359" t="s">
        <v>77</v>
      </c>
      <c r="L23" s="361"/>
      <c r="M23" s="485"/>
      <c r="N23" s="353" t="s">
        <v>87</v>
      </c>
      <c r="O23" s="357"/>
      <c r="P23" s="358"/>
      <c r="Q23" s="473" t="s">
        <v>45</v>
      </c>
      <c r="R23" s="474"/>
      <c r="S23" s="475"/>
    </row>
    <row r="24" spans="1:23" ht="22.5" customHeight="1" thickBot="1" x14ac:dyDescent="0.3">
      <c r="A24" s="7" t="s">
        <v>25</v>
      </c>
      <c r="B24" s="347" t="s">
        <v>81</v>
      </c>
      <c r="C24" s="488"/>
      <c r="D24" s="489"/>
      <c r="E24" s="347" t="s">
        <v>80</v>
      </c>
      <c r="F24" s="351"/>
      <c r="G24" s="490"/>
      <c r="H24" s="347" t="s">
        <v>85</v>
      </c>
      <c r="I24" s="351"/>
      <c r="J24" s="490"/>
      <c r="K24" s="347" t="s">
        <v>83</v>
      </c>
      <c r="L24" s="351"/>
      <c r="M24" s="490"/>
      <c r="N24" s="347" t="s">
        <v>79</v>
      </c>
      <c r="O24" s="351"/>
      <c r="P24" s="490"/>
      <c r="Q24" s="491" t="s">
        <v>78</v>
      </c>
      <c r="R24" s="492"/>
      <c r="S24" s="493"/>
    </row>
    <row r="25" spans="1:23" ht="8.25" customHeight="1" x14ac:dyDescent="0.25">
      <c r="A25" s="5"/>
      <c r="B25" s="194"/>
      <c r="C25" s="3"/>
      <c r="D25" s="3"/>
      <c r="E25" s="4"/>
      <c r="F25" s="4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4"/>
      <c r="S25" s="3"/>
    </row>
    <row r="26" spans="1:23" ht="16.5" customHeight="1" x14ac:dyDescent="0.25">
      <c r="A26" s="341" t="s">
        <v>27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</row>
    <row r="27" spans="1:23" ht="15.75" customHeight="1" x14ac:dyDescent="0.25">
      <c r="A27" s="343" t="s">
        <v>52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295"/>
      <c r="R27" s="295"/>
      <c r="S27" s="295"/>
      <c r="T27" s="295"/>
      <c r="U27" s="295"/>
    </row>
    <row r="28" spans="1:23" ht="17.25" customHeight="1" x14ac:dyDescent="0.25">
      <c r="A28" s="486" t="s">
        <v>21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</row>
    <row r="29" spans="1:23" ht="18" customHeight="1" x14ac:dyDescent="0.25"/>
    <row r="30" spans="1:23" ht="18.75" customHeight="1" x14ac:dyDescent="0.25"/>
    <row r="31" spans="1:23" ht="21" customHeight="1" x14ac:dyDescent="0.25"/>
    <row r="32" spans="1:23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43">
    <mergeCell ref="A26:U26"/>
    <mergeCell ref="A27:U27"/>
    <mergeCell ref="A28:S28"/>
    <mergeCell ref="B24:D24"/>
    <mergeCell ref="E24:G24"/>
    <mergeCell ref="H24:J24"/>
    <mergeCell ref="K24:M24"/>
    <mergeCell ref="N24:P24"/>
    <mergeCell ref="Q24:S24"/>
    <mergeCell ref="Q23:S23"/>
    <mergeCell ref="B22:D22"/>
    <mergeCell ref="E22:G22"/>
    <mergeCell ref="H22:J22"/>
    <mergeCell ref="K22:M22"/>
    <mergeCell ref="N22:P22"/>
    <mergeCell ref="Q22:S22"/>
    <mergeCell ref="B23:D23"/>
    <mergeCell ref="E23:G23"/>
    <mergeCell ref="H23:J23"/>
    <mergeCell ref="K23:M23"/>
    <mergeCell ref="N23:P23"/>
    <mergeCell ref="Q21:S21"/>
    <mergeCell ref="H9:M9"/>
    <mergeCell ref="B10:D10"/>
    <mergeCell ref="E10:G10"/>
    <mergeCell ref="H10:J10"/>
    <mergeCell ref="K10:M10"/>
    <mergeCell ref="N10:P10"/>
    <mergeCell ref="B21:D21"/>
    <mergeCell ref="E21:G21"/>
    <mergeCell ref="H21:J21"/>
    <mergeCell ref="K21:M21"/>
    <mergeCell ref="N21:P21"/>
    <mergeCell ref="A2:C2"/>
    <mergeCell ref="M2:X2"/>
    <mergeCell ref="A3:C3"/>
    <mergeCell ref="A4:C4"/>
    <mergeCell ref="A6:U6"/>
    <mergeCell ref="A8:A11"/>
    <mergeCell ref="B8:G9"/>
    <mergeCell ref="H8:M8"/>
    <mergeCell ref="N8:P9"/>
    <mergeCell ref="Q8:S10"/>
  </mergeCells>
  <printOptions horizontalCentered="1" verticalCentered="1"/>
  <pageMargins left="0" right="0" top="0" bottom="0" header="0" footer="0"/>
  <pageSetup paperSize="9" scale="87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S39"/>
  <sheetViews>
    <sheetView view="pageBreakPreview" topLeftCell="A16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74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106"/>
      <c r="AQ6" s="106"/>
      <c r="AR6" s="106"/>
    </row>
    <row r="7" spans="1:44" ht="30" customHeight="1" x14ac:dyDescent="0.25">
      <c r="B7" s="373" t="s">
        <v>70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23.726235741444867</v>
      </c>
      <c r="D13" s="13">
        <f>C28*E13/100</f>
        <v>11.215686274509803</v>
      </c>
      <c r="E13" s="81">
        <v>25</v>
      </c>
      <c r="F13" s="14">
        <f>F27*H13/100</f>
        <v>27.285171102661597</v>
      </c>
      <c r="G13" s="13">
        <f>F28*H13/100</f>
        <v>5.0980392156862742</v>
      </c>
      <c r="H13" s="81">
        <v>25</v>
      </c>
      <c r="I13" s="14">
        <f>I27*K13/100</f>
        <v>30.844106463878326</v>
      </c>
      <c r="J13" s="13">
        <f>I28*K13/100</f>
        <v>5.0980392156862742</v>
      </c>
      <c r="K13" s="81">
        <v>25</v>
      </c>
      <c r="L13" s="14">
        <f>L27*N13/100</f>
        <v>29.657794676806081</v>
      </c>
      <c r="M13" s="13">
        <f>L28*N13/100</f>
        <v>5.0980392156862742</v>
      </c>
      <c r="N13" s="81">
        <v>25</v>
      </c>
      <c r="O13" s="14">
        <f>O27*Q13/100</f>
        <v>28.471482889733839</v>
      </c>
      <c r="P13" s="13">
        <f>O28*Q13/100</f>
        <v>7.1372549019607838</v>
      </c>
      <c r="Q13" s="81">
        <v>25</v>
      </c>
      <c r="R13" s="14">
        <f>R27*T13/100</f>
        <v>29.657794676806081</v>
      </c>
      <c r="S13" s="13">
        <f>R28*T13/100</f>
        <v>5.0980392156862742</v>
      </c>
      <c r="T13" s="81">
        <v>25</v>
      </c>
      <c r="U13" s="14">
        <f>U27*W13/100</f>
        <v>0</v>
      </c>
      <c r="V13" s="13">
        <f>U28*W13/100</f>
        <v>31.6078431372549</v>
      </c>
      <c r="W13" s="81">
        <v>25</v>
      </c>
      <c r="X13" s="14">
        <f>X27*Z13/100</f>
        <v>20.167300380228134</v>
      </c>
      <c r="Y13" s="13">
        <f>X28*Z13/100</f>
        <v>14.274509803921568</v>
      </c>
      <c r="Z13" s="81">
        <v>25</v>
      </c>
      <c r="AA13" s="14">
        <f>AA27*AC13/100</f>
        <v>29.657794676806081</v>
      </c>
      <c r="AB13" s="13">
        <f>AA28*AC13/100</f>
        <v>5.0980392156862742</v>
      </c>
      <c r="AC13" s="81">
        <v>25</v>
      </c>
      <c r="AD13" s="14">
        <f>AD27*AF13/100</f>
        <v>32.030418250950568</v>
      </c>
      <c r="AE13" s="13">
        <f>AD28*AF13/100</f>
        <v>4.0784313725490193</v>
      </c>
      <c r="AF13" s="81">
        <v>25</v>
      </c>
      <c r="AG13" s="14">
        <f>AG27*AI13/100</f>
        <v>29.657794676806081</v>
      </c>
      <c r="AH13" s="13">
        <f>AG28*AI13/100</f>
        <v>5.0980392156862742</v>
      </c>
      <c r="AI13" s="81">
        <v>25</v>
      </c>
      <c r="AJ13" s="14">
        <f>AJ27*AL13/100</f>
        <v>30.844106463878326</v>
      </c>
      <c r="AK13" s="13">
        <f>AJ28*AL13/100</f>
        <v>5.0980392156862742</v>
      </c>
      <c r="AL13" s="81">
        <v>25</v>
      </c>
      <c r="AM13" s="134">
        <f>C13+F13+I13+L13+O13+R13+U13+X13+AA13+AD13+AG13+AJ13</f>
        <v>312</v>
      </c>
      <c r="AN13" s="49">
        <f>D13+G13+J13+M13+P13+S13+V13+Y13+AB13+AE13+AH13+AK13</f>
        <v>103.99999999999999</v>
      </c>
      <c r="AO13" s="15">
        <f>(E13+H13+K13+N13+Q13+T13+W13+Z13+AC13+AF13+AI13+AL13)/12</f>
        <v>25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21.828136882129279</v>
      </c>
      <c r="D14" s="78">
        <f>C28*E14/100</f>
        <v>10.31843137254902</v>
      </c>
      <c r="E14" s="79">
        <v>23</v>
      </c>
      <c r="F14" s="77">
        <f>F27*H14/100</f>
        <v>25.102357414448669</v>
      </c>
      <c r="G14" s="78">
        <f>F28*H14/100</f>
        <v>4.6901960784313728</v>
      </c>
      <c r="H14" s="79">
        <v>23</v>
      </c>
      <c r="I14" s="77">
        <f>I27*K14/100</f>
        <v>28.376577946768062</v>
      </c>
      <c r="J14" s="78">
        <f>I28*K14/100</f>
        <v>4.6901960784313728</v>
      </c>
      <c r="K14" s="79">
        <v>23</v>
      </c>
      <c r="L14" s="77">
        <f>L27*N14/100</f>
        <v>27.285171102661593</v>
      </c>
      <c r="M14" s="78">
        <f>L28*N14/100</f>
        <v>4.6901960784313728</v>
      </c>
      <c r="N14" s="79">
        <v>23</v>
      </c>
      <c r="O14" s="77">
        <f>O27*Q14/100</f>
        <v>26.193764258555131</v>
      </c>
      <c r="P14" s="78">
        <f>O28*Q14/100</f>
        <v>6.5662745098039217</v>
      </c>
      <c r="Q14" s="79">
        <v>23</v>
      </c>
      <c r="R14" s="77">
        <f>R27*T14/100</f>
        <v>27.285171102661593</v>
      </c>
      <c r="S14" s="78">
        <f>R28*T14/100</f>
        <v>4.6901960784313728</v>
      </c>
      <c r="T14" s="79">
        <v>23</v>
      </c>
      <c r="U14" s="77">
        <f>U27*W14/100</f>
        <v>0</v>
      </c>
      <c r="V14" s="78">
        <f>U28*W14/100</f>
        <v>29.079215686274505</v>
      </c>
      <c r="W14" s="79">
        <v>23</v>
      </c>
      <c r="X14" s="77">
        <f>X27*Z14/100</f>
        <v>18.553916349809882</v>
      </c>
      <c r="Y14" s="78">
        <f>X28*Z14/100</f>
        <v>13.132549019607843</v>
      </c>
      <c r="Z14" s="79">
        <v>23</v>
      </c>
      <c r="AA14" s="77">
        <f>AA27*AC14/100</f>
        <v>27.285171102661593</v>
      </c>
      <c r="AB14" s="78">
        <f>AA28*AC14/100</f>
        <v>4.6901960784313728</v>
      </c>
      <c r="AC14" s="79">
        <v>23</v>
      </c>
      <c r="AD14" s="77">
        <f>AD27*AF14/100</f>
        <v>29.467984790874521</v>
      </c>
      <c r="AE14" s="78">
        <f>AD28*AF14/100</f>
        <v>3.7521568627450979</v>
      </c>
      <c r="AF14" s="79">
        <v>23</v>
      </c>
      <c r="AG14" s="77">
        <f>AG27*AI14/100</f>
        <v>27.285171102661593</v>
      </c>
      <c r="AH14" s="78">
        <f>AG28*AI14/100</f>
        <v>4.6901960784313728</v>
      </c>
      <c r="AI14" s="79">
        <v>23</v>
      </c>
      <c r="AJ14" s="77">
        <f>AJ27*AL14/100</f>
        <v>28.376577946768062</v>
      </c>
      <c r="AK14" s="78">
        <f>AJ28*AL14/100</f>
        <v>4.6901960784313728</v>
      </c>
      <c r="AL14" s="79">
        <v>23</v>
      </c>
      <c r="AM14" s="125">
        <f>C14+F14+I14+L14+O14+R14+U14+X14+AA14+AD14+AG14+AJ14</f>
        <v>287.03999999999996</v>
      </c>
      <c r="AN14" s="126">
        <f t="shared" ref="AN14:AN19" si="0">D14+G14+J14+M14+P14+S14+V14+Y14+AB14+AE14+AH14+AK14</f>
        <v>95.679999999999978</v>
      </c>
      <c r="AO14" s="127">
        <f>(E14+H14+K14+N14+Q14+T14+W14+Z14+AC14+AF14+AI14+AL14)/12</f>
        <v>23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33.216730038022817</v>
      </c>
      <c r="D15" s="129">
        <f>C28*E15/100</f>
        <v>15.701960784313723</v>
      </c>
      <c r="E15" s="81">
        <v>35</v>
      </c>
      <c r="F15" s="128">
        <f>F27*H15/100</f>
        <v>38.199239543726236</v>
      </c>
      <c r="G15" s="129">
        <f>F28*H15/100</f>
        <v>7.1372549019607838</v>
      </c>
      <c r="H15" s="81">
        <v>35</v>
      </c>
      <c r="I15" s="128">
        <f>I27*K15/100</f>
        <v>43.181749049429655</v>
      </c>
      <c r="J15" s="129">
        <f>I28*K15/100</f>
        <v>7.1372549019607838</v>
      </c>
      <c r="K15" s="81">
        <v>35</v>
      </c>
      <c r="L15" s="128">
        <f>L27*N15/100</f>
        <v>41.520912547528518</v>
      </c>
      <c r="M15" s="129">
        <f>L28*N15/100</f>
        <v>7.1372549019607838</v>
      </c>
      <c r="N15" s="81">
        <v>35</v>
      </c>
      <c r="O15" s="128">
        <f>O27*Q15/100</f>
        <v>39.860076045627373</v>
      </c>
      <c r="P15" s="129">
        <f>O28*Q15/100</f>
        <v>9.9921568627450981</v>
      </c>
      <c r="Q15" s="81">
        <v>35</v>
      </c>
      <c r="R15" s="128">
        <f>R27*T15/100</f>
        <v>41.520912547528518</v>
      </c>
      <c r="S15" s="129">
        <f>R28*T15/100</f>
        <v>7.1372549019607838</v>
      </c>
      <c r="T15" s="81">
        <v>35</v>
      </c>
      <c r="U15" s="128">
        <f>U27*W15/100</f>
        <v>0</v>
      </c>
      <c r="V15" s="129">
        <f>U28*W15/100</f>
        <v>44.250980392156862</v>
      </c>
      <c r="W15" s="81">
        <v>35</v>
      </c>
      <c r="X15" s="128">
        <f>X27*Z15/100</f>
        <v>28.234220532319387</v>
      </c>
      <c r="Y15" s="129">
        <f>X28*Z15/100</f>
        <v>19.984313725490196</v>
      </c>
      <c r="Z15" s="81">
        <v>35</v>
      </c>
      <c r="AA15" s="128">
        <f>AA27*AC15/100</f>
        <v>41.520912547528518</v>
      </c>
      <c r="AB15" s="129">
        <f>AA28*AC15/100</f>
        <v>7.1372549019607838</v>
      </c>
      <c r="AC15" s="81">
        <v>35</v>
      </c>
      <c r="AD15" s="128">
        <f>AD27*AF15/100</f>
        <v>44.842585551330792</v>
      </c>
      <c r="AE15" s="129">
        <f>AD28*AF15/100</f>
        <v>5.7098039215686276</v>
      </c>
      <c r="AF15" s="81">
        <v>35</v>
      </c>
      <c r="AG15" s="128">
        <f>AG27*AI15/100</f>
        <v>41.520912547528518</v>
      </c>
      <c r="AH15" s="129">
        <f>AG28*AI15/100</f>
        <v>7.1372549019607838</v>
      </c>
      <c r="AI15" s="81">
        <v>35</v>
      </c>
      <c r="AJ15" s="128">
        <f>AJ27*AL15/100</f>
        <v>43.181749049429655</v>
      </c>
      <c r="AK15" s="129">
        <f>AJ28*AL15/100</f>
        <v>7.1372549019607838</v>
      </c>
      <c r="AL15" s="81">
        <v>35</v>
      </c>
      <c r="AM15" s="130">
        <f>C15+F15+I15+L15+O15+R15+U15+X15+AA15+AD15+AG15+AJ15</f>
        <v>436.79999999999995</v>
      </c>
      <c r="AN15" s="131">
        <f t="shared" si="0"/>
        <v>145.59999999999997</v>
      </c>
      <c r="AO15" s="15">
        <f t="shared" ref="AO15:AO19" si="1">(E15+H15+K15+N15+Q15+T15+W15+Z15+AC15+AF15+AI15+AL15)/12</f>
        <v>35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2.8471482889733841</v>
      </c>
      <c r="D16" s="8">
        <f>C28*E16/100</f>
        <v>1.3458823529411763</v>
      </c>
      <c r="E16" s="81">
        <v>3</v>
      </c>
      <c r="F16" s="14">
        <f>F27*H16/100</f>
        <v>3.2742205323193918</v>
      </c>
      <c r="G16" s="8">
        <f>F28*H16/100</f>
        <v>0.61176470588235288</v>
      </c>
      <c r="H16" s="81">
        <v>3</v>
      </c>
      <c r="I16" s="14">
        <f>I27*K16/100</f>
        <v>3.7012927756653995</v>
      </c>
      <c r="J16" s="8">
        <f>I28*K16/100</f>
        <v>0.61176470588235288</v>
      </c>
      <c r="K16" s="81">
        <v>3</v>
      </c>
      <c r="L16" s="14">
        <f>L27*N16/100</f>
        <v>3.5589353612167298</v>
      </c>
      <c r="M16" s="8">
        <f>L28*N16/100</f>
        <v>0.61176470588235288</v>
      </c>
      <c r="N16" s="81">
        <v>3</v>
      </c>
      <c r="O16" s="14">
        <f>O27*Q16/100</f>
        <v>3.4165779467680606</v>
      </c>
      <c r="P16" s="8">
        <f>O28*Q16/100</f>
        <v>0.85647058823529409</v>
      </c>
      <c r="Q16" s="81">
        <v>3</v>
      </c>
      <c r="R16" s="14">
        <f>R27*T16/100</f>
        <v>3.5589353612167298</v>
      </c>
      <c r="S16" s="8">
        <f>R28*T16/100</f>
        <v>0.61176470588235288</v>
      </c>
      <c r="T16" s="81">
        <v>3</v>
      </c>
      <c r="U16" s="14">
        <f>U27*W16/100</f>
        <v>0</v>
      </c>
      <c r="V16" s="8">
        <f>U28*W16/100</f>
        <v>3.7929411764705878</v>
      </c>
      <c r="W16" s="81">
        <v>3</v>
      </c>
      <c r="X16" s="14">
        <f>X27*Z16/100</f>
        <v>2.420076045627376</v>
      </c>
      <c r="Y16" s="8">
        <f>X28*Z16/100</f>
        <v>1.7129411764705882</v>
      </c>
      <c r="Z16" s="81">
        <v>3</v>
      </c>
      <c r="AA16" s="14">
        <f>AA27*AC16/100</f>
        <v>3.5589353612167298</v>
      </c>
      <c r="AB16" s="8">
        <f>AA28*AC16/100</f>
        <v>0.61176470588235288</v>
      </c>
      <c r="AC16" s="81">
        <v>3</v>
      </c>
      <c r="AD16" s="14">
        <f>AD27*AF16/100</f>
        <v>3.8436501901140683</v>
      </c>
      <c r="AE16" s="8">
        <f>AD28*AF16/100</f>
        <v>0.48941176470588232</v>
      </c>
      <c r="AF16" s="81">
        <v>3</v>
      </c>
      <c r="AG16" s="14">
        <f>AG27*AI16/100</f>
        <v>3.5589353612167298</v>
      </c>
      <c r="AH16" s="8">
        <f>AG28*AI16/100</f>
        <v>0.61176470588235288</v>
      </c>
      <c r="AI16" s="81">
        <v>3</v>
      </c>
      <c r="AJ16" s="14">
        <f>AJ27*AL16/100</f>
        <v>3.7012927756653995</v>
      </c>
      <c r="AK16" s="8">
        <f>AJ28*AL16/100</f>
        <v>0.61176470588235288</v>
      </c>
      <c r="AL16" s="81">
        <v>3</v>
      </c>
      <c r="AM16" s="134">
        <f t="shared" ref="AM16:AM19" si="2">C16+F16+I16+L16+O16+R16+U16+X16+AA16+AD16+AG16+AJ16</f>
        <v>37.44</v>
      </c>
      <c r="AN16" s="49">
        <f t="shared" si="0"/>
        <v>12.479999999999999</v>
      </c>
      <c r="AO16" s="15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4.7452471482889731</v>
      </c>
      <c r="D17" s="8">
        <f>C28*E17/100</f>
        <v>2.2431372549019608</v>
      </c>
      <c r="E17" s="81">
        <v>5</v>
      </c>
      <c r="F17" s="14">
        <f>F27*H17/100</f>
        <v>5.4570342205323197</v>
      </c>
      <c r="G17" s="8">
        <f>F28*H17/100</f>
        <v>1.0196078431372548</v>
      </c>
      <c r="H17" s="81">
        <v>5</v>
      </c>
      <c r="I17" s="14">
        <f>I27*K17/100</f>
        <v>6.1688212927756645</v>
      </c>
      <c r="J17" s="8">
        <f>I28*K17/100</f>
        <v>1.0196078431372548</v>
      </c>
      <c r="K17" s="81">
        <v>5</v>
      </c>
      <c r="L17" s="14">
        <f>L27*N17/100</f>
        <v>5.9315589353612168</v>
      </c>
      <c r="M17" s="8">
        <f>L28*N17/100</f>
        <v>1.0196078431372548</v>
      </c>
      <c r="N17" s="81">
        <v>5</v>
      </c>
      <c r="O17" s="14">
        <f>O27*Q17/100</f>
        <v>5.6942965779467682</v>
      </c>
      <c r="P17" s="8">
        <f>O28*Q17/100</f>
        <v>1.4274509803921569</v>
      </c>
      <c r="Q17" s="81">
        <v>5</v>
      </c>
      <c r="R17" s="14">
        <f>R27*T17/100</f>
        <v>5.9315589353612168</v>
      </c>
      <c r="S17" s="8">
        <f>R28*T17/100</f>
        <v>1.0196078431372548</v>
      </c>
      <c r="T17" s="81">
        <v>5</v>
      </c>
      <c r="U17" s="14">
        <f>U27*W17/100</f>
        <v>0</v>
      </c>
      <c r="V17" s="8">
        <f>U28*W17/100</f>
        <v>6.3215686274509801</v>
      </c>
      <c r="W17" s="81">
        <v>5</v>
      </c>
      <c r="X17" s="14">
        <f>X27*Z17/100</f>
        <v>4.0334600760456274</v>
      </c>
      <c r="Y17" s="8">
        <f>X28*Z17/100</f>
        <v>2.8549019607843138</v>
      </c>
      <c r="Z17" s="81">
        <v>5</v>
      </c>
      <c r="AA17" s="14">
        <f>AA27*AC17/100</f>
        <v>5.9315589353612168</v>
      </c>
      <c r="AB17" s="8">
        <f>AA28*AC17/100</f>
        <v>1.0196078431372548</v>
      </c>
      <c r="AC17" s="81">
        <v>5</v>
      </c>
      <c r="AD17" s="14">
        <f>AD27*AF17/100</f>
        <v>6.4060836501901131</v>
      </c>
      <c r="AE17" s="8">
        <f>AD28*AF17/100</f>
        <v>0.81568627450980391</v>
      </c>
      <c r="AF17" s="81">
        <v>5</v>
      </c>
      <c r="AG17" s="14">
        <f>AG27*AI17/100</f>
        <v>5.9315589353612168</v>
      </c>
      <c r="AH17" s="8">
        <f>AG28*AI17/100</f>
        <v>1.0196078431372548</v>
      </c>
      <c r="AI17" s="81">
        <v>5</v>
      </c>
      <c r="AJ17" s="14">
        <f>AJ27*AL17/100</f>
        <v>6.1688212927756645</v>
      </c>
      <c r="AK17" s="8">
        <f>AJ28*AL17/100</f>
        <v>1.0196078431372548</v>
      </c>
      <c r="AL17" s="81">
        <v>5</v>
      </c>
      <c r="AM17" s="134">
        <f t="shared" si="2"/>
        <v>62.399999999999991</v>
      </c>
      <c r="AN17" s="49">
        <f t="shared" si="0"/>
        <v>20.8</v>
      </c>
      <c r="AO17" s="15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2.8471482889733841</v>
      </c>
      <c r="D18" s="8">
        <f>C28*E18/100</f>
        <v>1.3458823529411763</v>
      </c>
      <c r="E18" s="81">
        <v>3</v>
      </c>
      <c r="F18" s="14">
        <f>F27*H18/100</f>
        <v>3.2742205323193918</v>
      </c>
      <c r="G18" s="8">
        <f>F28*H18/100</f>
        <v>0.61176470588235288</v>
      </c>
      <c r="H18" s="81">
        <v>3</v>
      </c>
      <c r="I18" s="14">
        <f>I27*K18/100</f>
        <v>3.7012927756653995</v>
      </c>
      <c r="J18" s="8">
        <f>I28*K18/100</f>
        <v>0.61176470588235288</v>
      </c>
      <c r="K18" s="81">
        <v>3</v>
      </c>
      <c r="L18" s="14">
        <f>L27*N18/100</f>
        <v>3.5589353612167298</v>
      </c>
      <c r="M18" s="8">
        <f>L28*N18/100</f>
        <v>0.61176470588235288</v>
      </c>
      <c r="N18" s="81">
        <v>3</v>
      </c>
      <c r="O18" s="14">
        <f>O27*Q18/100</f>
        <v>3.4165779467680606</v>
      </c>
      <c r="P18" s="8">
        <f>O28*Q18/100</f>
        <v>0.85647058823529409</v>
      </c>
      <c r="Q18" s="81">
        <v>3</v>
      </c>
      <c r="R18" s="14">
        <f>R27*T18/100</f>
        <v>3.5589353612167298</v>
      </c>
      <c r="S18" s="8">
        <f>R28*T18/100</f>
        <v>0.61176470588235288</v>
      </c>
      <c r="T18" s="81">
        <v>3</v>
      </c>
      <c r="U18" s="14">
        <f>U27*W18/100</f>
        <v>0</v>
      </c>
      <c r="V18" s="8">
        <f>U28*W18/100</f>
        <v>3.7929411764705878</v>
      </c>
      <c r="W18" s="81">
        <v>3</v>
      </c>
      <c r="X18" s="14">
        <f>X27*Z18/100</f>
        <v>2.420076045627376</v>
      </c>
      <c r="Y18" s="8">
        <f>X28*Z18/100</f>
        <v>1.7129411764705882</v>
      </c>
      <c r="Z18" s="81">
        <v>3</v>
      </c>
      <c r="AA18" s="14">
        <f>AA27*AC18/100</f>
        <v>3.5589353612167298</v>
      </c>
      <c r="AB18" s="8">
        <f>AA28*AC18/100</f>
        <v>0.61176470588235288</v>
      </c>
      <c r="AC18" s="81">
        <v>3</v>
      </c>
      <c r="AD18" s="14">
        <f>AD27*AF18/100</f>
        <v>3.8436501901140683</v>
      </c>
      <c r="AE18" s="8">
        <f>AD28*AF18/100</f>
        <v>0.48941176470588232</v>
      </c>
      <c r="AF18" s="81">
        <v>3</v>
      </c>
      <c r="AG18" s="14">
        <f>AG27*AI18/100</f>
        <v>3.5589353612167298</v>
      </c>
      <c r="AH18" s="8">
        <f>AG28*AI18/100</f>
        <v>0.61176470588235288</v>
      </c>
      <c r="AI18" s="81">
        <v>3</v>
      </c>
      <c r="AJ18" s="14">
        <f>AJ27*AL18/100</f>
        <v>3.7012927756653995</v>
      </c>
      <c r="AK18" s="8">
        <f>AJ28*AL18/100</f>
        <v>0.61176470588235288</v>
      </c>
      <c r="AL18" s="81">
        <v>3</v>
      </c>
      <c r="AM18" s="134">
        <f t="shared" si="2"/>
        <v>37.44</v>
      </c>
      <c r="AN18" s="49">
        <f t="shared" si="0"/>
        <v>12.479999999999999</v>
      </c>
      <c r="AO18" s="15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5.6942965779467682</v>
      </c>
      <c r="D19" s="8">
        <f>C28*E19/100</f>
        <v>2.6917647058823526</v>
      </c>
      <c r="E19" s="81">
        <v>6</v>
      </c>
      <c r="F19" s="14">
        <f>F27*H19/100</f>
        <v>6.5484410646387836</v>
      </c>
      <c r="G19" s="8">
        <f>F28*H19/100</f>
        <v>1.2235294117647058</v>
      </c>
      <c r="H19" s="81">
        <v>6</v>
      </c>
      <c r="I19" s="14">
        <f>I27*K19/100</f>
        <v>7.402585551330799</v>
      </c>
      <c r="J19" s="8">
        <f>I28*K19/100</f>
        <v>1.2235294117647058</v>
      </c>
      <c r="K19" s="81">
        <v>6</v>
      </c>
      <c r="L19" s="14">
        <f>L27*N19/100</f>
        <v>7.1178707224334596</v>
      </c>
      <c r="M19" s="8">
        <f>L28*N19/100</f>
        <v>1.2235294117647058</v>
      </c>
      <c r="N19" s="81">
        <v>6</v>
      </c>
      <c r="O19" s="14">
        <f>O27*Q19/100</f>
        <v>6.8331558935361212</v>
      </c>
      <c r="P19" s="8">
        <f>O28*Q19/100</f>
        <v>1.7129411764705882</v>
      </c>
      <c r="Q19" s="81">
        <v>6</v>
      </c>
      <c r="R19" s="14">
        <f>R27*T19/100</f>
        <v>7.1178707224334596</v>
      </c>
      <c r="S19" s="8">
        <f>R28*T19/100</f>
        <v>1.2235294117647058</v>
      </c>
      <c r="T19" s="81">
        <v>6</v>
      </c>
      <c r="U19" s="14">
        <f>U27*W19/100</f>
        <v>0</v>
      </c>
      <c r="V19" s="8">
        <f>U28*W19/100</f>
        <v>7.5858823529411756</v>
      </c>
      <c r="W19" s="81">
        <v>6</v>
      </c>
      <c r="X19" s="14">
        <f>X27*Z19/100</f>
        <v>4.840152091254752</v>
      </c>
      <c r="Y19" s="8">
        <f>X28*Z19/100</f>
        <v>3.4258823529411764</v>
      </c>
      <c r="Z19" s="81">
        <v>6</v>
      </c>
      <c r="AA19" s="14">
        <f>AA27*AC19/100</f>
        <v>7.1178707224334596</v>
      </c>
      <c r="AB19" s="8">
        <f>AA28*AC19/100</f>
        <v>1.2235294117647058</v>
      </c>
      <c r="AC19" s="81">
        <v>6</v>
      </c>
      <c r="AD19" s="14">
        <f>AD27*AF19/100</f>
        <v>7.6873003802281366</v>
      </c>
      <c r="AE19" s="8">
        <f>AD28*AF19/100</f>
        <v>0.97882352941176465</v>
      </c>
      <c r="AF19" s="81">
        <v>6</v>
      </c>
      <c r="AG19" s="14">
        <f>AG27*AI19/100</f>
        <v>7.1178707224334596</v>
      </c>
      <c r="AH19" s="8">
        <f>AG28*AI19/100</f>
        <v>1.2235294117647058</v>
      </c>
      <c r="AI19" s="81">
        <v>6</v>
      </c>
      <c r="AJ19" s="14">
        <f>AJ27*AL19/100</f>
        <v>7.402585551330799</v>
      </c>
      <c r="AK19" s="8">
        <f>AJ28*AL19/100</f>
        <v>1.2235294117647058</v>
      </c>
      <c r="AL19" s="81">
        <v>6</v>
      </c>
      <c r="AM19" s="134">
        <f t="shared" si="2"/>
        <v>74.88</v>
      </c>
      <c r="AN19" s="49">
        <f t="shared" si="0"/>
        <v>24.959999999999997</v>
      </c>
      <c r="AO19" s="15">
        <f t="shared" si="1"/>
        <v>6</v>
      </c>
      <c r="AP19" s="143"/>
    </row>
    <row r="20" spans="1:42" ht="26.25" customHeight="1" thickBot="1" x14ac:dyDescent="0.3">
      <c r="A20" s="382" t="s">
        <v>32</v>
      </c>
      <c r="B20" s="405"/>
      <c r="C20" s="406" t="s">
        <v>73</v>
      </c>
      <c r="D20" s="406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133"/>
      <c r="AN20" s="139"/>
      <c r="AO20" s="140"/>
      <c r="AP20" s="144"/>
    </row>
    <row r="21" spans="1:42" ht="22.5" customHeight="1" thickBot="1" x14ac:dyDescent="0.3">
      <c r="A21" s="408" t="s">
        <v>24</v>
      </c>
      <c r="B21" s="409"/>
      <c r="C21" s="395" t="s">
        <v>75</v>
      </c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14"/>
      <c r="AN21" s="8"/>
      <c r="AO21" s="141"/>
      <c r="AP21" s="144"/>
    </row>
    <row r="22" spans="1:42" ht="30.75" customHeight="1" thickBot="1" x14ac:dyDescent="0.3">
      <c r="A22" s="392" t="s">
        <v>33</v>
      </c>
      <c r="B22" s="393"/>
      <c r="C22" s="394" t="s">
        <v>45</v>
      </c>
      <c r="D22" s="395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133"/>
      <c r="AN22" s="139"/>
      <c r="AO22" s="140"/>
      <c r="AP22" s="144"/>
    </row>
    <row r="23" spans="1:42" ht="40.5" customHeight="1" x14ac:dyDescent="0.25">
      <c r="A23" s="412" t="s">
        <v>50</v>
      </c>
      <c r="B23" s="413"/>
      <c r="C23" s="18">
        <f>C19+C18+C17+C16+C15+C14+C13</f>
        <v>94.904942965779469</v>
      </c>
      <c r="D23" s="19"/>
      <c r="E23" s="20">
        <f>C23*100/C25</f>
        <v>67.901919449683788</v>
      </c>
      <c r="F23" s="18">
        <f>F19+F18+F17+F16+F15+F14+F13</f>
        <v>109.14068441064639</v>
      </c>
      <c r="G23" s="19"/>
      <c r="H23" s="20">
        <f>F23*100/F25</f>
        <v>84.257153118640019</v>
      </c>
      <c r="I23" s="132">
        <f>I19+I18+I17+I16+I15+I14+I13</f>
        <v>123.3764258555133</v>
      </c>
      <c r="J23" s="19"/>
      <c r="K23" s="55">
        <f>I23*100/I25</f>
        <v>85.815985330600782</v>
      </c>
      <c r="L23" s="18">
        <f>L19+L18+L17+L16+L15+L14+L13</f>
        <v>118.63117870722432</v>
      </c>
      <c r="M23" s="19"/>
      <c r="N23" s="20">
        <f>L23*100/L25</f>
        <v>85.331846068042381</v>
      </c>
      <c r="O23" s="132">
        <f>O19+O18+O17+O16+O15+O14+O13</f>
        <v>113.88593155893535</v>
      </c>
      <c r="P23" s="19"/>
      <c r="Q23" s="55">
        <f>O23*100/O25</f>
        <v>79.956450734893849</v>
      </c>
      <c r="R23" s="18">
        <f>R19+R18+R17+R16+R15+R14+R13</f>
        <v>118.63117870722432</v>
      </c>
      <c r="S23" s="19"/>
      <c r="T23" s="20">
        <f>R23*100/R25</f>
        <v>85.331846068042381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80.669201520912537</v>
      </c>
      <c r="Y23" s="19"/>
      <c r="Z23" s="55">
        <f>X23*100/X25</f>
        <v>58.55470508779829</v>
      </c>
      <c r="AA23" s="18">
        <f>AA19+AA18+AA17+AA16+AA15+AA14+AA13</f>
        <v>118.63117870722432</v>
      </c>
      <c r="AB23" s="19"/>
      <c r="AC23" s="20">
        <f>AA23*100/AA25</f>
        <v>85.331846068042381</v>
      </c>
      <c r="AD23" s="18">
        <f>AD19+AD18+AD17+AD16+AD15+AD14+AD13</f>
        <v>128.12167300380227</v>
      </c>
      <c r="AE23" s="19"/>
      <c r="AF23" s="55">
        <f>AD23*100/AD25</f>
        <v>88.705175005368275</v>
      </c>
      <c r="AG23" s="18">
        <f>AG19+AG18+AG17+AG16+AG15+AG14+AG13</f>
        <v>118.63117870722432</v>
      </c>
      <c r="AH23" s="19"/>
      <c r="AI23" s="20">
        <f>AG23*100/AG25</f>
        <v>85.331846068042381</v>
      </c>
      <c r="AJ23" s="18">
        <f>AJ19+AJ18+AJ17+AJ16+AJ15+AJ14+AJ13</f>
        <v>123.3764258555133</v>
      </c>
      <c r="AK23" s="19"/>
      <c r="AL23" s="55">
        <f>AJ23*100/AJ25</f>
        <v>85.815985330600782</v>
      </c>
      <c r="AM23" s="35">
        <f>C23+F23+I23+L23+O23+R23+U23+X23+AA23+AD23+AG23+AJ23</f>
        <v>1248</v>
      </c>
      <c r="AN23" s="36"/>
      <c r="AO23" s="16">
        <f>(E23+H23+K23+N23+Q23+T23+W23+Z23+AC23+AF23+AI23+AL23)/12</f>
        <v>74.361229860812941</v>
      </c>
      <c r="AP23" s="144"/>
    </row>
    <row r="24" spans="1:42" ht="51" customHeight="1" thickBot="1" x14ac:dyDescent="0.3">
      <c r="A24" s="414" t="s">
        <v>97</v>
      </c>
      <c r="B24" s="415"/>
      <c r="C24" s="97"/>
      <c r="D24" s="136">
        <f>D19+D18+D17+D16+D15+D14+D13</f>
        <v>44.862745098039213</v>
      </c>
      <c r="E24" s="80">
        <v>32</v>
      </c>
      <c r="F24" s="97"/>
      <c r="G24" s="136">
        <f>G19+G18+G17+G16+G15+G14+G13</f>
        <v>20.392156862745097</v>
      </c>
      <c r="H24" s="80">
        <v>16</v>
      </c>
      <c r="I24" s="137"/>
      <c r="J24" s="136">
        <f>J19+J18+J17+J16+J15+J14+J13</f>
        <v>20.392156862745097</v>
      </c>
      <c r="K24" s="82">
        <v>14</v>
      </c>
      <c r="L24" s="97"/>
      <c r="M24" s="136">
        <f>M19+M18+M17+M16+M15+M14+M13</f>
        <v>20.392156862745097</v>
      </c>
      <c r="N24" s="80">
        <v>15</v>
      </c>
      <c r="O24" s="137"/>
      <c r="P24" s="136">
        <f>P19+P18+P17+P16+P15+P14+P13</f>
        <v>28.549019607843139</v>
      </c>
      <c r="Q24" s="82">
        <v>20</v>
      </c>
      <c r="R24" s="97"/>
      <c r="S24" s="136">
        <f>S19+S18+S17+S16+S15+S14+S13</f>
        <v>20.392156862745097</v>
      </c>
      <c r="T24" s="80">
        <v>15</v>
      </c>
      <c r="U24" s="97"/>
      <c r="V24" s="136">
        <f>V19+V18+V17+V16+V15+V14+V13</f>
        <v>126.43137254901961</v>
      </c>
      <c r="W24" s="80">
        <v>100</v>
      </c>
      <c r="X24" s="137"/>
      <c r="Y24" s="136">
        <f>Y19+Y18+Y17+Y16+Y15+Y14+Y13</f>
        <v>57.098039215686278</v>
      </c>
      <c r="Z24" s="82">
        <v>41</v>
      </c>
      <c r="AA24" s="97"/>
      <c r="AB24" s="136">
        <f>AB19+AB18+AB17+AB16+AB15+AB14+AB13</f>
        <v>20.392156862745097</v>
      </c>
      <c r="AC24" s="80">
        <v>15</v>
      </c>
      <c r="AD24" s="137"/>
      <c r="AE24" s="136">
        <f>AE19+AE18+AE17+AE16+AE15+AE14+AE13</f>
        <v>16.313725490196077</v>
      </c>
      <c r="AF24" s="82">
        <v>11</v>
      </c>
      <c r="AG24" s="97"/>
      <c r="AH24" s="136">
        <f>AH19+AH18+AH17+AH16+AH15+AH14+AH13</f>
        <v>20.392156862745097</v>
      </c>
      <c r="AI24" s="80">
        <v>15</v>
      </c>
      <c r="AJ24" s="137"/>
      <c r="AK24" s="136">
        <f>AK19+AK18+AK17+AK16+AK15+AK14+AK13</f>
        <v>20.392156862745097</v>
      </c>
      <c r="AL24" s="82">
        <v>14</v>
      </c>
      <c r="AM24" s="56"/>
      <c r="AN24" s="57">
        <f>D24+G24+J24+M24+P24+S24+V24+Y24+AB24+AE24+AH24+AK24</f>
        <v>416</v>
      </c>
      <c r="AO24" s="17">
        <f>(E24+H24+K24+N24+Q24+T24+W24+Z24+AC24+AF24+AI24+AL24)/12</f>
        <v>25.666666666666668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139.7676880638187</v>
      </c>
      <c r="D25" s="411"/>
      <c r="E25" s="135">
        <f>E19+E18+E17+E16+E15+E14+E13</f>
        <v>100</v>
      </c>
      <c r="F25" s="389">
        <f>F23+G24</f>
        <v>129.53284127339148</v>
      </c>
      <c r="G25" s="390"/>
      <c r="H25" s="135">
        <f>H19+H18+H17+H16+H15+H14+H13</f>
        <v>100</v>
      </c>
      <c r="I25" s="391">
        <f>I23+J24</f>
        <v>143.76858271825841</v>
      </c>
      <c r="J25" s="390"/>
      <c r="K25" s="138">
        <f>K19+K18+K17+K16+K15+K14+K13</f>
        <v>100</v>
      </c>
      <c r="L25" s="389">
        <f>L23+M24</f>
        <v>139.02333556996942</v>
      </c>
      <c r="M25" s="390"/>
      <c r="N25" s="135">
        <f>N19+N18+N17+N16+N15+N14+N13</f>
        <v>100</v>
      </c>
      <c r="O25" s="391">
        <f>O23+P24</f>
        <v>142.43495116677849</v>
      </c>
      <c r="P25" s="390"/>
      <c r="Q25" s="138">
        <f>Q19+Q18+Q17+Q16+Q15+Q14+Q13</f>
        <v>100</v>
      </c>
      <c r="R25" s="389">
        <f>R23+S24</f>
        <v>139.02333556996942</v>
      </c>
      <c r="S25" s="390"/>
      <c r="T25" s="135">
        <f>T19+T18+T17+T16+T15+T14+T13</f>
        <v>100</v>
      </c>
      <c r="U25" s="389">
        <f>U23+V24</f>
        <v>126.43137254901961</v>
      </c>
      <c r="V25" s="390"/>
      <c r="W25" s="135">
        <f>W19+W18+W17+W16+W15+W14+W13</f>
        <v>100</v>
      </c>
      <c r="X25" s="391">
        <f>X23+Y24</f>
        <v>137.76724073659881</v>
      </c>
      <c r="Y25" s="390"/>
      <c r="Z25" s="138">
        <f>Z19+Z18+Z17+Z16+Z15+Z14+Z13</f>
        <v>100</v>
      </c>
      <c r="AA25" s="389">
        <f>AA23+AB24</f>
        <v>139.02333556996942</v>
      </c>
      <c r="AB25" s="390"/>
      <c r="AC25" s="135">
        <f>AC19+AC18+AC17+AC16+AC15+AC14+AC13</f>
        <v>100</v>
      </c>
      <c r="AD25" s="391">
        <f>AD23+AE24</f>
        <v>144.43539849399835</v>
      </c>
      <c r="AE25" s="390"/>
      <c r="AF25" s="138">
        <f>AF19+AF18+AF17+AF16+AF15+AF14+AF13</f>
        <v>100</v>
      </c>
      <c r="AG25" s="389">
        <f>AG23+AH24</f>
        <v>139.02333556996942</v>
      </c>
      <c r="AH25" s="390"/>
      <c r="AI25" s="135">
        <f>AI19+AI18+AI17+AI16+AI15+AI14+AI13</f>
        <v>100</v>
      </c>
      <c r="AJ25" s="391">
        <f>AJ23+AK24</f>
        <v>143.76858271825841</v>
      </c>
      <c r="AK25" s="390"/>
      <c r="AL25" s="138">
        <f>AL19+AL18+AL17+AL16+AL15+AL14+AL13</f>
        <v>100</v>
      </c>
      <c r="AM25" s="384">
        <f>AM23+AN24</f>
        <v>1664</v>
      </c>
      <c r="AN25" s="385"/>
      <c r="AO25" s="384">
        <f>AO23+AO24</f>
        <v>100.02789652747961</v>
      </c>
      <c r="AP25" s="385"/>
    </row>
    <row r="26" spans="1:42" ht="48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B33:T33"/>
    <mergeCell ref="U33:AO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23:B23"/>
    <mergeCell ref="A24:B24"/>
    <mergeCell ref="A25:B25"/>
    <mergeCell ref="AO25:AP25"/>
    <mergeCell ref="A26:AO26"/>
    <mergeCell ref="AM25:AN25"/>
    <mergeCell ref="AG10:AI10"/>
    <mergeCell ref="AD10:AF10"/>
    <mergeCell ref="L10:N10"/>
    <mergeCell ref="I10:K10"/>
    <mergeCell ref="AJ10:AL10"/>
    <mergeCell ref="AA25:AB25"/>
    <mergeCell ref="AD25:AE25"/>
    <mergeCell ref="AG25:AH25"/>
    <mergeCell ref="AJ25:AK25"/>
    <mergeCell ref="A22:B22"/>
    <mergeCell ref="C22:AL22"/>
    <mergeCell ref="A9:A12"/>
    <mergeCell ref="AE2:AP2"/>
    <mergeCell ref="C10:E10"/>
    <mergeCell ref="F10:H10"/>
    <mergeCell ref="AO9:AO10"/>
    <mergeCell ref="X5:AR5"/>
    <mergeCell ref="B6:AO6"/>
    <mergeCell ref="B7:AO7"/>
    <mergeCell ref="AM9:AN10"/>
    <mergeCell ref="B9:B12"/>
    <mergeCell ref="C9:AL9"/>
    <mergeCell ref="AA10:AC10"/>
    <mergeCell ref="X10:Z10"/>
    <mergeCell ref="U10:W10"/>
    <mergeCell ref="R10:T10"/>
    <mergeCell ref="O10:Q10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S39"/>
  <sheetViews>
    <sheetView view="pageBreakPreview" topLeftCell="A7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74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106"/>
      <c r="AQ6" s="106"/>
      <c r="AR6" s="106"/>
    </row>
    <row r="7" spans="1:44" ht="30" customHeight="1" x14ac:dyDescent="0.25">
      <c r="B7" s="373" t="s">
        <v>70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5.25" customHeight="1" thickBot="1" x14ac:dyDescent="0.3">
      <c r="A13" s="117">
        <v>1</v>
      </c>
      <c r="B13" s="195" t="s">
        <v>89</v>
      </c>
      <c r="C13" s="146">
        <f>C27*E13/100</f>
        <v>23.726235741444867</v>
      </c>
      <c r="D13" s="147">
        <f>C28*E13/100</f>
        <v>11.215686274509803</v>
      </c>
      <c r="E13" s="148">
        <v>25</v>
      </c>
      <c r="F13" s="146">
        <f>F27*H13/100</f>
        <v>27.285171102661597</v>
      </c>
      <c r="G13" s="147">
        <f>F28*H13/100</f>
        <v>5.0980392156862742</v>
      </c>
      <c r="H13" s="148">
        <v>25</v>
      </c>
      <c r="I13" s="146">
        <f>I27*K13/100</f>
        <v>30.844106463878326</v>
      </c>
      <c r="J13" s="147">
        <f>I28*K13/100</f>
        <v>5.0980392156862742</v>
      </c>
      <c r="K13" s="148">
        <v>25</v>
      </c>
      <c r="L13" s="146">
        <f>L27*N13/100</f>
        <v>29.657794676806081</v>
      </c>
      <c r="M13" s="147">
        <f>L28*N13/100</f>
        <v>5.0980392156862742</v>
      </c>
      <c r="N13" s="148">
        <v>25</v>
      </c>
      <c r="O13" s="146">
        <f>O27*Q13/100</f>
        <v>28.471482889733839</v>
      </c>
      <c r="P13" s="147">
        <f>O28*Q13/100</f>
        <v>7.1372549019607838</v>
      </c>
      <c r="Q13" s="148">
        <v>25</v>
      </c>
      <c r="R13" s="146">
        <f>R27*T13/100</f>
        <v>29.657794676806081</v>
      </c>
      <c r="S13" s="147">
        <f>R28*T13/100</f>
        <v>5.0980392156862742</v>
      </c>
      <c r="T13" s="148">
        <v>25</v>
      </c>
      <c r="U13" s="146">
        <f>U27*W13/100</f>
        <v>0</v>
      </c>
      <c r="V13" s="147">
        <f>U28*W13/100</f>
        <v>31.6078431372549</v>
      </c>
      <c r="W13" s="148">
        <v>25</v>
      </c>
      <c r="X13" s="146">
        <f>X27*Z13/100</f>
        <v>20.167300380228134</v>
      </c>
      <c r="Y13" s="147">
        <f>X28*Z13/100</f>
        <v>14.274509803921568</v>
      </c>
      <c r="Z13" s="148">
        <v>25</v>
      </c>
      <c r="AA13" s="146">
        <f>AA27*AC13/100</f>
        <v>29.657794676806081</v>
      </c>
      <c r="AB13" s="147">
        <f>AA28*AC13/100</f>
        <v>5.0980392156862742</v>
      </c>
      <c r="AC13" s="148">
        <v>25</v>
      </c>
      <c r="AD13" s="146">
        <f>AD27*AF13/100</f>
        <v>32.030418250950568</v>
      </c>
      <c r="AE13" s="147">
        <f>AD28*AF13/100</f>
        <v>4.0784313725490193</v>
      </c>
      <c r="AF13" s="148">
        <v>25</v>
      </c>
      <c r="AG13" s="146">
        <f>AG27*AI13/100</f>
        <v>29.657794676806081</v>
      </c>
      <c r="AH13" s="147">
        <f>AG28*AI13/100</f>
        <v>5.0980392156862742</v>
      </c>
      <c r="AI13" s="148">
        <v>25</v>
      </c>
      <c r="AJ13" s="146">
        <f>AJ27*AL13/100</f>
        <v>30.844106463878326</v>
      </c>
      <c r="AK13" s="147">
        <f>AJ28*AL13/100</f>
        <v>5.0980392156862742</v>
      </c>
      <c r="AL13" s="148">
        <v>25</v>
      </c>
      <c r="AM13" s="146">
        <f>C13+F13+I13+L13+O13+R13+U13+X13+AA13+AD13+AG13+AJ13</f>
        <v>312</v>
      </c>
      <c r="AN13" s="149">
        <f>D13+G13+J13+M13+P13+S13+V13+Y13+AB13+AE13+AH13+AK13</f>
        <v>103.99999999999999</v>
      </c>
      <c r="AO13" s="150">
        <f>(E13+H13+K13+N13+Q13+T13+W13+Z13+AC13+AF13+AI13+AL13)/12</f>
        <v>25</v>
      </c>
      <c r="AP13" s="143"/>
    </row>
    <row r="14" spans="1:44" ht="36" customHeight="1" thickBot="1" x14ac:dyDescent="0.3">
      <c r="A14" s="118">
        <v>2</v>
      </c>
      <c r="B14" s="124" t="s">
        <v>94</v>
      </c>
      <c r="C14" s="151">
        <f>C27*E14/100</f>
        <v>21.828136882129279</v>
      </c>
      <c r="D14" s="152">
        <f>C28*E14/100</f>
        <v>10.31843137254902</v>
      </c>
      <c r="E14" s="153">
        <v>23</v>
      </c>
      <c r="F14" s="151">
        <f>F27*H14/100</f>
        <v>25.102357414448669</v>
      </c>
      <c r="G14" s="152">
        <f>F28*H14/100</f>
        <v>4.6901960784313728</v>
      </c>
      <c r="H14" s="153">
        <v>23</v>
      </c>
      <c r="I14" s="151">
        <f>I27*K14/100</f>
        <v>28.376577946768062</v>
      </c>
      <c r="J14" s="152">
        <f>I28*K14/100</f>
        <v>4.6901960784313728</v>
      </c>
      <c r="K14" s="153">
        <v>23</v>
      </c>
      <c r="L14" s="151">
        <f>L27*N14/100</f>
        <v>27.285171102661593</v>
      </c>
      <c r="M14" s="152">
        <f>L28*N14/100</f>
        <v>4.6901960784313728</v>
      </c>
      <c r="N14" s="153">
        <v>23</v>
      </c>
      <c r="O14" s="151">
        <f>O27*Q14/100</f>
        <v>26.193764258555131</v>
      </c>
      <c r="P14" s="152">
        <f>O28*Q14/100</f>
        <v>6.5662745098039217</v>
      </c>
      <c r="Q14" s="153">
        <v>23</v>
      </c>
      <c r="R14" s="151">
        <f>R27*T14/100</f>
        <v>27.285171102661593</v>
      </c>
      <c r="S14" s="152">
        <f>R28*T14/100</f>
        <v>4.6901960784313728</v>
      </c>
      <c r="T14" s="153">
        <v>23</v>
      </c>
      <c r="U14" s="151">
        <f>U27*W14/100</f>
        <v>0</v>
      </c>
      <c r="V14" s="152">
        <f>U28*W14/100</f>
        <v>29.079215686274505</v>
      </c>
      <c r="W14" s="153">
        <v>23</v>
      </c>
      <c r="X14" s="151">
        <f>X27*Z14/100</f>
        <v>18.553916349809882</v>
      </c>
      <c r="Y14" s="152">
        <f>X28*Z14/100</f>
        <v>13.132549019607843</v>
      </c>
      <c r="Z14" s="153">
        <v>23</v>
      </c>
      <c r="AA14" s="151">
        <f>AA27*AC14/100</f>
        <v>27.285171102661593</v>
      </c>
      <c r="AB14" s="152">
        <f>AA28*AC14/100</f>
        <v>4.6901960784313728</v>
      </c>
      <c r="AC14" s="153">
        <v>23</v>
      </c>
      <c r="AD14" s="151">
        <f>AD27*AF14/100</f>
        <v>29.467984790874521</v>
      </c>
      <c r="AE14" s="152">
        <f>AD28*AF14/100</f>
        <v>3.7521568627450979</v>
      </c>
      <c r="AF14" s="153">
        <v>23</v>
      </c>
      <c r="AG14" s="151">
        <f>AG27*AI14/100</f>
        <v>27.285171102661593</v>
      </c>
      <c r="AH14" s="152">
        <f>AG28*AI14/100</f>
        <v>4.6901960784313728</v>
      </c>
      <c r="AI14" s="153">
        <v>23</v>
      </c>
      <c r="AJ14" s="151">
        <f>AJ27*AL14/100</f>
        <v>28.376577946768062</v>
      </c>
      <c r="AK14" s="152">
        <f>AJ28*AL14/100</f>
        <v>4.6901960784313728</v>
      </c>
      <c r="AL14" s="153">
        <v>23</v>
      </c>
      <c r="AM14" s="151">
        <f>C14+F14+I14+L14+O14+R14+U14+X14+AA14+AD14+AG14+AJ14</f>
        <v>287.03999999999996</v>
      </c>
      <c r="AN14" s="154">
        <f t="shared" ref="AN14:AN19" si="0">D14+G14+J14+M14+P14+S14+V14+Y14+AB14+AE14+AH14+AK14</f>
        <v>95.679999999999978</v>
      </c>
      <c r="AO14" s="155">
        <f>(E14+H14+K14+N14+Q14+T14+W14+Z14+AC14+AF14+AI14+AL14)/12</f>
        <v>23</v>
      </c>
      <c r="AP14" s="143"/>
    </row>
    <row r="15" spans="1:44" ht="32.25" customHeight="1" thickBot="1" x14ac:dyDescent="0.3">
      <c r="A15" s="118">
        <v>3</v>
      </c>
      <c r="B15" s="195" t="s">
        <v>91</v>
      </c>
      <c r="C15" s="156">
        <f>C27*E15/100</f>
        <v>33.216730038022817</v>
      </c>
      <c r="D15" s="157">
        <f>C28*E15/100</f>
        <v>15.701960784313723</v>
      </c>
      <c r="E15" s="148">
        <v>35</v>
      </c>
      <c r="F15" s="156">
        <f>F27*H15/100</f>
        <v>38.199239543726236</v>
      </c>
      <c r="G15" s="157">
        <f>F28*H15/100</f>
        <v>7.1372549019607838</v>
      </c>
      <c r="H15" s="148">
        <v>35</v>
      </c>
      <c r="I15" s="156">
        <f>I27*K15/100</f>
        <v>43.181749049429655</v>
      </c>
      <c r="J15" s="157">
        <f>I28*K15/100</f>
        <v>7.1372549019607838</v>
      </c>
      <c r="K15" s="148">
        <v>35</v>
      </c>
      <c r="L15" s="156">
        <f>L27*N15/100</f>
        <v>41.520912547528518</v>
      </c>
      <c r="M15" s="157">
        <f>L28*N15/100</f>
        <v>7.1372549019607838</v>
      </c>
      <c r="N15" s="148">
        <v>35</v>
      </c>
      <c r="O15" s="156">
        <f>O27*Q15/100</f>
        <v>39.860076045627373</v>
      </c>
      <c r="P15" s="157">
        <f>O28*Q15/100</f>
        <v>9.9921568627450981</v>
      </c>
      <c r="Q15" s="148">
        <v>35</v>
      </c>
      <c r="R15" s="156">
        <f>R27*T15/100</f>
        <v>41.520912547528518</v>
      </c>
      <c r="S15" s="157">
        <f>R28*T15/100</f>
        <v>7.1372549019607838</v>
      </c>
      <c r="T15" s="148">
        <v>35</v>
      </c>
      <c r="U15" s="156">
        <f>U27*W15/100</f>
        <v>0</v>
      </c>
      <c r="V15" s="157">
        <f>U28*W15/100</f>
        <v>44.250980392156862</v>
      </c>
      <c r="W15" s="148">
        <v>35</v>
      </c>
      <c r="X15" s="156">
        <f>X27*Z15/100</f>
        <v>28.234220532319387</v>
      </c>
      <c r="Y15" s="157">
        <f>X28*Z15/100</f>
        <v>19.984313725490196</v>
      </c>
      <c r="Z15" s="148">
        <v>35</v>
      </c>
      <c r="AA15" s="156">
        <f>AA27*AC15/100</f>
        <v>41.520912547528518</v>
      </c>
      <c r="AB15" s="157">
        <f>AA28*AC15/100</f>
        <v>7.1372549019607838</v>
      </c>
      <c r="AC15" s="148">
        <v>35</v>
      </c>
      <c r="AD15" s="156">
        <f>AD27*AF15/100</f>
        <v>44.842585551330792</v>
      </c>
      <c r="AE15" s="157">
        <f>AD28*AF15/100</f>
        <v>5.7098039215686276</v>
      </c>
      <c r="AF15" s="148">
        <v>35</v>
      </c>
      <c r="AG15" s="156">
        <f>AG27*AI15/100</f>
        <v>41.520912547528518</v>
      </c>
      <c r="AH15" s="157">
        <f>AG28*AI15/100</f>
        <v>7.1372549019607838</v>
      </c>
      <c r="AI15" s="148">
        <v>35</v>
      </c>
      <c r="AJ15" s="156">
        <f>AJ27*AL15/100</f>
        <v>43.181749049429655</v>
      </c>
      <c r="AK15" s="157">
        <f>AJ28*AL15/100</f>
        <v>7.1372549019607838</v>
      </c>
      <c r="AL15" s="148">
        <v>35</v>
      </c>
      <c r="AM15" s="156">
        <f>C15+F15+I15+L15+O15+R15+U15+X15+AA15+AD15+AG15+AJ15</f>
        <v>436.79999999999995</v>
      </c>
      <c r="AN15" s="157">
        <f t="shared" si="0"/>
        <v>145.59999999999997</v>
      </c>
      <c r="AO15" s="150">
        <f t="shared" ref="AO15:AO19" si="1">(E15+H15+K15+N15+Q15+T15+W15+Z15+AC15+AF15+AI15+AL15)/12</f>
        <v>35</v>
      </c>
      <c r="AP15" s="143"/>
    </row>
    <row r="16" spans="1:44" ht="50.25" customHeight="1" thickBot="1" x14ac:dyDescent="0.3">
      <c r="A16" s="83">
        <v>4</v>
      </c>
      <c r="B16" s="76" t="s">
        <v>64</v>
      </c>
      <c r="C16" s="146">
        <f>C27*E16/100</f>
        <v>2.8471482889733841</v>
      </c>
      <c r="D16" s="149">
        <f>C28*E16/100</f>
        <v>1.3458823529411763</v>
      </c>
      <c r="E16" s="148">
        <v>3</v>
      </c>
      <c r="F16" s="146">
        <f>F27*H16/100</f>
        <v>3.2742205323193918</v>
      </c>
      <c r="G16" s="149">
        <f>F28*H16/100</f>
        <v>0.61176470588235288</v>
      </c>
      <c r="H16" s="148">
        <v>3</v>
      </c>
      <c r="I16" s="146">
        <f>I27*K16/100</f>
        <v>3.7012927756653995</v>
      </c>
      <c r="J16" s="149">
        <f>I28*K16/100</f>
        <v>0.61176470588235288</v>
      </c>
      <c r="K16" s="148">
        <v>3</v>
      </c>
      <c r="L16" s="146">
        <f>L27*N16/100</f>
        <v>3.5589353612167298</v>
      </c>
      <c r="M16" s="149">
        <f>L28*N16/100</f>
        <v>0.61176470588235288</v>
      </c>
      <c r="N16" s="148">
        <v>3</v>
      </c>
      <c r="O16" s="146">
        <f>O27*Q16/100</f>
        <v>3.4165779467680606</v>
      </c>
      <c r="P16" s="149">
        <f>O28*Q16/100</f>
        <v>0.85647058823529409</v>
      </c>
      <c r="Q16" s="148">
        <v>3</v>
      </c>
      <c r="R16" s="146">
        <f>R27*T16/100</f>
        <v>3.5589353612167298</v>
      </c>
      <c r="S16" s="149">
        <f>R28*T16/100</f>
        <v>0.61176470588235288</v>
      </c>
      <c r="T16" s="148">
        <v>3</v>
      </c>
      <c r="U16" s="146">
        <f>U27*W16/100</f>
        <v>0</v>
      </c>
      <c r="V16" s="149">
        <f>U28*W16/100</f>
        <v>3.7929411764705878</v>
      </c>
      <c r="W16" s="148">
        <v>3</v>
      </c>
      <c r="X16" s="146">
        <f>X27*Z16/100</f>
        <v>2.420076045627376</v>
      </c>
      <c r="Y16" s="149">
        <f>X28*Z16/100</f>
        <v>1.7129411764705882</v>
      </c>
      <c r="Z16" s="148">
        <v>3</v>
      </c>
      <c r="AA16" s="146">
        <f>AA27*AC16/100</f>
        <v>3.5589353612167298</v>
      </c>
      <c r="AB16" s="149">
        <f>AA28*AC16/100</f>
        <v>0.61176470588235288</v>
      </c>
      <c r="AC16" s="148">
        <v>3</v>
      </c>
      <c r="AD16" s="146">
        <f>AD27*AF16/100</f>
        <v>3.8436501901140683</v>
      </c>
      <c r="AE16" s="149">
        <f>AD28*AF16/100</f>
        <v>0.48941176470588232</v>
      </c>
      <c r="AF16" s="148">
        <v>3</v>
      </c>
      <c r="AG16" s="146">
        <f>AG27*AI16/100</f>
        <v>3.5589353612167298</v>
      </c>
      <c r="AH16" s="149">
        <f>AG28*AI16/100</f>
        <v>0.61176470588235288</v>
      </c>
      <c r="AI16" s="148">
        <v>3</v>
      </c>
      <c r="AJ16" s="146">
        <f>AJ27*AL16/100</f>
        <v>3.7012927756653995</v>
      </c>
      <c r="AK16" s="149">
        <f>AJ28*AL16/100</f>
        <v>0.61176470588235288</v>
      </c>
      <c r="AL16" s="148">
        <v>3</v>
      </c>
      <c r="AM16" s="146">
        <f t="shared" ref="AM16:AM19" si="2">C16+F16+I16+L16+O16+R16+U16+X16+AA16+AD16+AG16+AJ16</f>
        <v>37.44</v>
      </c>
      <c r="AN16" s="149">
        <f t="shared" si="0"/>
        <v>12.479999999999999</v>
      </c>
      <c r="AO16" s="150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6">
        <f>C27*E17/100</f>
        <v>4.7452471482889731</v>
      </c>
      <c r="D17" s="149">
        <f>C28*E17/100</f>
        <v>2.2431372549019608</v>
      </c>
      <c r="E17" s="148">
        <v>5</v>
      </c>
      <c r="F17" s="146">
        <f>F27*H17/100</f>
        <v>5.4570342205323197</v>
      </c>
      <c r="G17" s="149">
        <f>F28*H17/100</f>
        <v>1.0196078431372548</v>
      </c>
      <c r="H17" s="148">
        <v>5</v>
      </c>
      <c r="I17" s="146">
        <f>I27*K17/100</f>
        <v>6.1688212927756645</v>
      </c>
      <c r="J17" s="149">
        <f>I28*K17/100</f>
        <v>1.0196078431372548</v>
      </c>
      <c r="K17" s="148">
        <v>5</v>
      </c>
      <c r="L17" s="146">
        <f>L27*N17/100</f>
        <v>5.9315589353612168</v>
      </c>
      <c r="M17" s="149">
        <f>L28*N17/100</f>
        <v>1.0196078431372548</v>
      </c>
      <c r="N17" s="148">
        <v>5</v>
      </c>
      <c r="O17" s="146">
        <f>O27*Q17/100</f>
        <v>5.6942965779467682</v>
      </c>
      <c r="P17" s="149">
        <f>O28*Q17/100</f>
        <v>1.4274509803921569</v>
      </c>
      <c r="Q17" s="148">
        <v>5</v>
      </c>
      <c r="R17" s="146">
        <f>R27*T17/100</f>
        <v>5.9315589353612168</v>
      </c>
      <c r="S17" s="149">
        <f>R28*T17/100</f>
        <v>1.0196078431372548</v>
      </c>
      <c r="T17" s="148">
        <v>5</v>
      </c>
      <c r="U17" s="146">
        <f>U27*W17/100</f>
        <v>0</v>
      </c>
      <c r="V17" s="149">
        <f>U28*W17/100</f>
        <v>6.3215686274509801</v>
      </c>
      <c r="W17" s="148">
        <v>5</v>
      </c>
      <c r="X17" s="146">
        <f>X27*Z17/100</f>
        <v>4.0334600760456274</v>
      </c>
      <c r="Y17" s="149">
        <f>X28*Z17/100</f>
        <v>2.8549019607843138</v>
      </c>
      <c r="Z17" s="148">
        <v>5</v>
      </c>
      <c r="AA17" s="146">
        <f>AA27*AC17/100</f>
        <v>5.9315589353612168</v>
      </c>
      <c r="AB17" s="149">
        <f>AA28*AC17/100</f>
        <v>1.0196078431372548</v>
      </c>
      <c r="AC17" s="148">
        <v>5</v>
      </c>
      <c r="AD17" s="146">
        <f>AD27*AF17/100</f>
        <v>6.4060836501901131</v>
      </c>
      <c r="AE17" s="149">
        <f>AD28*AF17/100</f>
        <v>0.81568627450980391</v>
      </c>
      <c r="AF17" s="148">
        <v>5</v>
      </c>
      <c r="AG17" s="146">
        <f>AG27*AI17/100</f>
        <v>5.9315589353612168</v>
      </c>
      <c r="AH17" s="149">
        <f>AG28*AI17/100</f>
        <v>1.0196078431372548</v>
      </c>
      <c r="AI17" s="148">
        <v>5</v>
      </c>
      <c r="AJ17" s="146">
        <f>AJ27*AL17/100</f>
        <v>6.1688212927756645</v>
      </c>
      <c r="AK17" s="149">
        <f>AJ28*AL17/100</f>
        <v>1.0196078431372548</v>
      </c>
      <c r="AL17" s="148">
        <v>5</v>
      </c>
      <c r="AM17" s="146">
        <f t="shared" si="2"/>
        <v>62.399999999999991</v>
      </c>
      <c r="AN17" s="149">
        <f t="shared" si="0"/>
        <v>20.8</v>
      </c>
      <c r="AO17" s="150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6">
        <f>C27*E18/100</f>
        <v>2.8471482889733841</v>
      </c>
      <c r="D18" s="149">
        <f>C28*E18/100</f>
        <v>1.3458823529411763</v>
      </c>
      <c r="E18" s="148">
        <v>3</v>
      </c>
      <c r="F18" s="146">
        <f>F27*H18/100</f>
        <v>3.2742205323193918</v>
      </c>
      <c r="G18" s="149">
        <f>F28*H18/100</f>
        <v>0.61176470588235288</v>
      </c>
      <c r="H18" s="148">
        <v>3</v>
      </c>
      <c r="I18" s="146">
        <f>I27*K18/100</f>
        <v>3.7012927756653995</v>
      </c>
      <c r="J18" s="149">
        <f>I28*K18/100</f>
        <v>0.61176470588235288</v>
      </c>
      <c r="K18" s="148">
        <v>3</v>
      </c>
      <c r="L18" s="146">
        <f>L27*N18/100</f>
        <v>3.5589353612167298</v>
      </c>
      <c r="M18" s="149">
        <f>L28*N18/100</f>
        <v>0.61176470588235288</v>
      </c>
      <c r="N18" s="148">
        <v>3</v>
      </c>
      <c r="O18" s="146">
        <f>O27*Q18/100</f>
        <v>3.4165779467680606</v>
      </c>
      <c r="P18" s="149">
        <f>O28*Q18/100</f>
        <v>0.85647058823529409</v>
      </c>
      <c r="Q18" s="148">
        <v>3</v>
      </c>
      <c r="R18" s="146">
        <f>R27*T18/100</f>
        <v>3.5589353612167298</v>
      </c>
      <c r="S18" s="149">
        <f>R28*T18/100</f>
        <v>0.61176470588235288</v>
      </c>
      <c r="T18" s="148">
        <v>3</v>
      </c>
      <c r="U18" s="146">
        <f>U27*W18/100</f>
        <v>0</v>
      </c>
      <c r="V18" s="149">
        <f>U28*W18/100</f>
        <v>3.7929411764705878</v>
      </c>
      <c r="W18" s="148">
        <v>3</v>
      </c>
      <c r="X18" s="146">
        <f>X27*Z18/100</f>
        <v>2.420076045627376</v>
      </c>
      <c r="Y18" s="149">
        <f>X28*Z18/100</f>
        <v>1.7129411764705882</v>
      </c>
      <c r="Z18" s="148">
        <v>3</v>
      </c>
      <c r="AA18" s="146">
        <f>AA27*AC18/100</f>
        <v>3.5589353612167298</v>
      </c>
      <c r="AB18" s="149">
        <f>AA28*AC18/100</f>
        <v>0.61176470588235288</v>
      </c>
      <c r="AC18" s="148">
        <v>3</v>
      </c>
      <c r="AD18" s="146">
        <f>AD27*AF18/100</f>
        <v>3.8436501901140683</v>
      </c>
      <c r="AE18" s="149">
        <f>AD28*AF18/100</f>
        <v>0.48941176470588232</v>
      </c>
      <c r="AF18" s="148">
        <v>3</v>
      </c>
      <c r="AG18" s="146">
        <f>AG27*AI18/100</f>
        <v>3.5589353612167298</v>
      </c>
      <c r="AH18" s="149">
        <f>AG28*AI18/100</f>
        <v>0.61176470588235288</v>
      </c>
      <c r="AI18" s="148">
        <v>3</v>
      </c>
      <c r="AJ18" s="146">
        <f>AJ27*AL18/100</f>
        <v>3.7012927756653995</v>
      </c>
      <c r="AK18" s="149">
        <f>AJ28*AL18/100</f>
        <v>0.61176470588235288</v>
      </c>
      <c r="AL18" s="148">
        <v>3</v>
      </c>
      <c r="AM18" s="146">
        <f t="shared" si="2"/>
        <v>37.44</v>
      </c>
      <c r="AN18" s="149">
        <f t="shared" si="0"/>
        <v>12.479999999999999</v>
      </c>
      <c r="AO18" s="150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6">
        <f>C27*E19/100</f>
        <v>5.6942965779467682</v>
      </c>
      <c r="D19" s="149">
        <f>C28*E19/100</f>
        <v>2.6917647058823526</v>
      </c>
      <c r="E19" s="148">
        <v>6</v>
      </c>
      <c r="F19" s="146">
        <f>F27*H19/100</f>
        <v>6.5484410646387836</v>
      </c>
      <c r="G19" s="149">
        <f>F28*H19/100</f>
        <v>1.2235294117647058</v>
      </c>
      <c r="H19" s="148">
        <v>6</v>
      </c>
      <c r="I19" s="146">
        <f>I27*K19/100</f>
        <v>7.402585551330799</v>
      </c>
      <c r="J19" s="149">
        <f>I28*K19/100</f>
        <v>1.2235294117647058</v>
      </c>
      <c r="K19" s="148">
        <v>6</v>
      </c>
      <c r="L19" s="146">
        <f>L27*N19/100</f>
        <v>7.1178707224334596</v>
      </c>
      <c r="M19" s="149">
        <f>L28*N19/100</f>
        <v>1.2235294117647058</v>
      </c>
      <c r="N19" s="148">
        <v>6</v>
      </c>
      <c r="O19" s="146">
        <f>O27*Q19/100</f>
        <v>6.8331558935361212</v>
      </c>
      <c r="P19" s="149">
        <f>O28*Q19/100</f>
        <v>1.7129411764705882</v>
      </c>
      <c r="Q19" s="148">
        <v>6</v>
      </c>
      <c r="R19" s="146">
        <f>R27*T19/100</f>
        <v>7.1178707224334596</v>
      </c>
      <c r="S19" s="149">
        <f>R28*T19/100</f>
        <v>1.2235294117647058</v>
      </c>
      <c r="T19" s="148">
        <v>6</v>
      </c>
      <c r="U19" s="146">
        <f>U27*W19/100</f>
        <v>0</v>
      </c>
      <c r="V19" s="149">
        <f>U28*W19/100</f>
        <v>7.5858823529411756</v>
      </c>
      <c r="W19" s="148">
        <v>6</v>
      </c>
      <c r="X19" s="146">
        <f>X27*Z19/100</f>
        <v>4.840152091254752</v>
      </c>
      <c r="Y19" s="149">
        <f>X28*Z19/100</f>
        <v>3.4258823529411764</v>
      </c>
      <c r="Z19" s="148">
        <v>6</v>
      </c>
      <c r="AA19" s="146">
        <f>AA27*AC19/100</f>
        <v>7.1178707224334596</v>
      </c>
      <c r="AB19" s="149">
        <f>AA28*AC19/100</f>
        <v>1.2235294117647058</v>
      </c>
      <c r="AC19" s="148">
        <v>6</v>
      </c>
      <c r="AD19" s="146">
        <f>AD27*AF19/100</f>
        <v>7.6873003802281366</v>
      </c>
      <c r="AE19" s="149">
        <f>AD28*AF19/100</f>
        <v>0.97882352941176465</v>
      </c>
      <c r="AF19" s="148">
        <v>6</v>
      </c>
      <c r="AG19" s="146">
        <f>AG27*AI19/100</f>
        <v>7.1178707224334596</v>
      </c>
      <c r="AH19" s="149">
        <f>AG28*AI19/100</f>
        <v>1.2235294117647058</v>
      </c>
      <c r="AI19" s="148">
        <v>6</v>
      </c>
      <c r="AJ19" s="146">
        <f>AJ27*AL19/100</f>
        <v>7.402585551330799</v>
      </c>
      <c r="AK19" s="149">
        <f>AJ28*AL19/100</f>
        <v>1.2235294117647058</v>
      </c>
      <c r="AL19" s="148">
        <v>6</v>
      </c>
      <c r="AM19" s="146">
        <f t="shared" si="2"/>
        <v>74.88</v>
      </c>
      <c r="AN19" s="149">
        <f t="shared" si="0"/>
        <v>24.959999999999997</v>
      </c>
      <c r="AO19" s="150">
        <f t="shared" si="1"/>
        <v>6</v>
      </c>
      <c r="AP19" s="143"/>
    </row>
    <row r="20" spans="1:42" ht="26.25" customHeight="1" thickBot="1" x14ac:dyDescent="0.3">
      <c r="A20" s="382" t="s">
        <v>32</v>
      </c>
      <c r="B20" s="405"/>
      <c r="C20" s="416" t="s">
        <v>73</v>
      </c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176"/>
      <c r="AN20" s="177"/>
      <c r="AO20" s="178"/>
      <c r="AP20" s="144"/>
    </row>
    <row r="21" spans="1:42" ht="22.5" customHeight="1" thickBot="1" x14ac:dyDescent="0.3">
      <c r="A21" s="408" t="s">
        <v>24</v>
      </c>
      <c r="B21" s="409"/>
      <c r="C21" s="395" t="s">
        <v>75</v>
      </c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14"/>
      <c r="AN21" s="8"/>
      <c r="AO21" s="141"/>
      <c r="AP21" s="144"/>
    </row>
    <row r="22" spans="1:42" ht="30.75" customHeight="1" thickBot="1" x14ac:dyDescent="0.3">
      <c r="A22" s="392" t="s">
        <v>33</v>
      </c>
      <c r="B22" s="393"/>
      <c r="C22" s="394" t="s">
        <v>45</v>
      </c>
      <c r="D22" s="395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133"/>
      <c r="AN22" s="139"/>
      <c r="AO22" s="140"/>
      <c r="AP22" s="144"/>
    </row>
    <row r="23" spans="1:42" ht="40.5" customHeight="1" x14ac:dyDescent="0.25">
      <c r="A23" s="412" t="s">
        <v>50</v>
      </c>
      <c r="B23" s="413"/>
      <c r="C23" s="158">
        <f>C19+C18+C17+C16+C15+C14+C13</f>
        <v>94.904942965779469</v>
      </c>
      <c r="D23" s="159"/>
      <c r="E23" s="160">
        <f>C23*100/C25</f>
        <v>67.901919449683788</v>
      </c>
      <c r="F23" s="158">
        <f>F19+F18+F17+F16+F15+F14+F13</f>
        <v>109.14068441064639</v>
      </c>
      <c r="G23" s="159"/>
      <c r="H23" s="160">
        <f>F23*100/F25</f>
        <v>84.257153118640019</v>
      </c>
      <c r="I23" s="161">
        <f>I19+I18+I17+I16+I15+I14+I13</f>
        <v>123.3764258555133</v>
      </c>
      <c r="J23" s="159"/>
      <c r="K23" s="162">
        <f>I23*100/I25</f>
        <v>85.815985330600782</v>
      </c>
      <c r="L23" s="158">
        <f>L19+L18+L17+L16+L15+L14+L13</f>
        <v>118.63117870722432</v>
      </c>
      <c r="M23" s="159"/>
      <c r="N23" s="160">
        <f>L23*100/L25</f>
        <v>85.331846068042381</v>
      </c>
      <c r="O23" s="161">
        <f>O19+O18+O17+O16+O15+O14+O13</f>
        <v>113.88593155893535</v>
      </c>
      <c r="P23" s="159"/>
      <c r="Q23" s="162">
        <f>O23*100/O25</f>
        <v>79.956450734893849</v>
      </c>
      <c r="R23" s="158">
        <f>R19+R18+R17+R16+R15+R14+R13</f>
        <v>118.63117870722432</v>
      </c>
      <c r="S23" s="159"/>
      <c r="T23" s="160">
        <f>R23*100/R25</f>
        <v>85.331846068042381</v>
      </c>
      <c r="U23" s="158">
        <f>U19+U18+U17+U16+U15+U14+U13</f>
        <v>0</v>
      </c>
      <c r="V23" s="159"/>
      <c r="W23" s="160">
        <f>U23*100/U25</f>
        <v>0</v>
      </c>
      <c r="X23" s="158">
        <f>X19+X18+X17+X16+X15+X14+X13</f>
        <v>80.669201520912537</v>
      </c>
      <c r="Y23" s="159"/>
      <c r="Z23" s="162">
        <f>X23*100/X25</f>
        <v>58.55470508779829</v>
      </c>
      <c r="AA23" s="158">
        <f>AA19+AA18+AA17+AA16+AA15+AA14+AA13</f>
        <v>118.63117870722432</v>
      </c>
      <c r="AB23" s="159"/>
      <c r="AC23" s="160">
        <f>AA23*100/AA25</f>
        <v>85.331846068042381</v>
      </c>
      <c r="AD23" s="158">
        <f>AD19+AD18+AD17+AD16+AD15+AD14+AD13</f>
        <v>128.12167300380227</v>
      </c>
      <c r="AE23" s="159"/>
      <c r="AF23" s="162">
        <f>AD23*100/AD25</f>
        <v>88.705175005368275</v>
      </c>
      <c r="AG23" s="158">
        <f>AG19+AG18+AG17+AG16+AG15+AG14+AG13</f>
        <v>118.63117870722432</v>
      </c>
      <c r="AH23" s="159"/>
      <c r="AI23" s="160">
        <f>AG23*100/AG25</f>
        <v>85.331846068042381</v>
      </c>
      <c r="AJ23" s="158">
        <f>AJ19+AJ18+AJ17+AJ16+AJ15+AJ14+AJ13</f>
        <v>123.3764258555133</v>
      </c>
      <c r="AK23" s="159"/>
      <c r="AL23" s="162">
        <f>AJ23*100/AJ25</f>
        <v>85.815985330600782</v>
      </c>
      <c r="AM23" s="163">
        <f>C23+F23+I23+L23+O23+R23+U23+X23+AA23+AD23+AG23+AJ23</f>
        <v>1248</v>
      </c>
      <c r="AN23" s="164"/>
      <c r="AO23" s="165">
        <f>(E23+H23+K23+N23+Q23+T23+W23+Z23+AC23+AF23+AI23+AL23)/12</f>
        <v>74.361229860812941</v>
      </c>
      <c r="AP23" s="166"/>
    </row>
    <row r="24" spans="1:42" ht="51" customHeight="1" thickBot="1" x14ac:dyDescent="0.3">
      <c r="A24" s="414" t="s">
        <v>97</v>
      </c>
      <c r="B24" s="415"/>
      <c r="C24" s="167"/>
      <c r="D24" s="168">
        <f>D19+D18+D17+D16+D15+D14+D13</f>
        <v>44.862745098039213</v>
      </c>
      <c r="E24" s="169">
        <v>32</v>
      </c>
      <c r="F24" s="167"/>
      <c r="G24" s="168">
        <f>G19+G18+G17+G16+G15+G14+G13</f>
        <v>20.392156862745097</v>
      </c>
      <c r="H24" s="169">
        <v>16</v>
      </c>
      <c r="I24" s="170"/>
      <c r="J24" s="168">
        <f>J19+J18+J17+J16+J15+J14+J13</f>
        <v>20.392156862745097</v>
      </c>
      <c r="K24" s="171">
        <v>14</v>
      </c>
      <c r="L24" s="167"/>
      <c r="M24" s="168">
        <f>M19+M18+M17+M16+M15+M14+M13</f>
        <v>20.392156862745097</v>
      </c>
      <c r="N24" s="169">
        <v>15</v>
      </c>
      <c r="O24" s="170"/>
      <c r="P24" s="168">
        <f>P19+P18+P17+P16+P15+P14+P13</f>
        <v>28.549019607843139</v>
      </c>
      <c r="Q24" s="171">
        <v>20</v>
      </c>
      <c r="R24" s="167"/>
      <c r="S24" s="168">
        <f>S19+S18+S17+S16+S15+S14+S13</f>
        <v>20.392156862745097</v>
      </c>
      <c r="T24" s="169">
        <v>15</v>
      </c>
      <c r="U24" s="167"/>
      <c r="V24" s="168">
        <f>V19+V18+V17+V16+V15+V14+V13</f>
        <v>126.43137254901961</v>
      </c>
      <c r="W24" s="169">
        <v>100</v>
      </c>
      <c r="X24" s="170"/>
      <c r="Y24" s="168">
        <f>Y19+Y18+Y17+Y16+Y15+Y14+Y13</f>
        <v>57.098039215686278</v>
      </c>
      <c r="Z24" s="171">
        <v>41</v>
      </c>
      <c r="AA24" s="167"/>
      <c r="AB24" s="168">
        <f>AB19+AB18+AB17+AB16+AB15+AB14+AB13</f>
        <v>20.392156862745097</v>
      </c>
      <c r="AC24" s="169">
        <v>15</v>
      </c>
      <c r="AD24" s="170"/>
      <c r="AE24" s="168">
        <f>AE19+AE18+AE17+AE16+AE15+AE14+AE13</f>
        <v>16.313725490196077</v>
      </c>
      <c r="AF24" s="171">
        <v>11</v>
      </c>
      <c r="AG24" s="167"/>
      <c r="AH24" s="168">
        <f>AH19+AH18+AH17+AH16+AH15+AH14+AH13</f>
        <v>20.392156862745097</v>
      </c>
      <c r="AI24" s="169">
        <v>15</v>
      </c>
      <c r="AJ24" s="170"/>
      <c r="AK24" s="168">
        <f>AK19+AK18+AK17+AK16+AK15+AK14+AK13</f>
        <v>20.392156862745097</v>
      </c>
      <c r="AL24" s="171">
        <v>14</v>
      </c>
      <c r="AM24" s="167"/>
      <c r="AN24" s="172">
        <f>D24+G24+J24+M24+P24+S24+V24+Y24+AB24+AE24+AH24+AK24</f>
        <v>416</v>
      </c>
      <c r="AO24" s="173">
        <f>(E24+H24+K24+N24+Q24+T24+W24+Z24+AC24+AF24+AI24+AL24)/12</f>
        <v>25.666666666666668</v>
      </c>
      <c r="AP24" s="166"/>
    </row>
    <row r="25" spans="1:42" ht="36.75" customHeight="1" thickBot="1" x14ac:dyDescent="0.3">
      <c r="A25" s="382" t="s">
        <v>35</v>
      </c>
      <c r="B25" s="383"/>
      <c r="C25" s="418">
        <f>C23+D24</f>
        <v>139.7676880638187</v>
      </c>
      <c r="D25" s="419"/>
      <c r="E25" s="174">
        <f>E19+E18+E17+E16+E15+E14+E13</f>
        <v>100</v>
      </c>
      <c r="F25" s="420">
        <f>F23+G24</f>
        <v>129.53284127339148</v>
      </c>
      <c r="G25" s="421"/>
      <c r="H25" s="174">
        <f>H19+H18+H17+H16+H15+H14+H13</f>
        <v>100</v>
      </c>
      <c r="I25" s="424">
        <f>I23+J24</f>
        <v>143.76858271825841</v>
      </c>
      <c r="J25" s="421"/>
      <c r="K25" s="175">
        <f>K19+K18+K17+K16+K15+K14+K13</f>
        <v>100</v>
      </c>
      <c r="L25" s="420">
        <f>L23+M24</f>
        <v>139.02333556996942</v>
      </c>
      <c r="M25" s="421"/>
      <c r="N25" s="174">
        <f>N19+N18+N17+N16+N15+N14+N13</f>
        <v>100</v>
      </c>
      <c r="O25" s="424">
        <f>O23+P24</f>
        <v>142.43495116677849</v>
      </c>
      <c r="P25" s="421"/>
      <c r="Q25" s="175">
        <f>Q19+Q18+Q17+Q16+Q15+Q14+Q13</f>
        <v>100</v>
      </c>
      <c r="R25" s="420">
        <f>R23+S24</f>
        <v>139.02333556996942</v>
      </c>
      <c r="S25" s="421"/>
      <c r="T25" s="174">
        <f>T19+T18+T17+T16+T15+T14+T13</f>
        <v>100</v>
      </c>
      <c r="U25" s="420">
        <f>U23+V24</f>
        <v>126.43137254901961</v>
      </c>
      <c r="V25" s="421"/>
      <c r="W25" s="174">
        <f>W19+W18+W17+W16+W15+W14+W13</f>
        <v>100</v>
      </c>
      <c r="X25" s="424">
        <f>X23+Y24</f>
        <v>137.76724073659881</v>
      </c>
      <c r="Y25" s="421"/>
      <c r="Z25" s="175">
        <f>Z19+Z18+Z17+Z16+Z15+Z14+Z13</f>
        <v>100</v>
      </c>
      <c r="AA25" s="420">
        <f>AA23+AB24</f>
        <v>139.02333556996942</v>
      </c>
      <c r="AB25" s="421"/>
      <c r="AC25" s="174">
        <f>AC19+AC18+AC17+AC16+AC15+AC14+AC13</f>
        <v>100</v>
      </c>
      <c r="AD25" s="424">
        <f>AD23+AE24</f>
        <v>144.43539849399835</v>
      </c>
      <c r="AE25" s="421"/>
      <c r="AF25" s="175">
        <f>AF19+AF18+AF17+AF16+AF15+AF14+AF13</f>
        <v>100</v>
      </c>
      <c r="AG25" s="420">
        <f>AG23+AH24</f>
        <v>139.02333556996942</v>
      </c>
      <c r="AH25" s="421"/>
      <c r="AI25" s="174">
        <f>AI19+AI18+AI17+AI16+AI15+AI14+AI13</f>
        <v>100</v>
      </c>
      <c r="AJ25" s="424">
        <f>AJ23+AK24</f>
        <v>143.76858271825841</v>
      </c>
      <c r="AK25" s="421"/>
      <c r="AL25" s="175">
        <f>AL19+AL18+AL17+AL16+AL15+AL14+AL13</f>
        <v>100</v>
      </c>
      <c r="AM25" s="422">
        <f>AM23+AN24</f>
        <v>1664</v>
      </c>
      <c r="AN25" s="423"/>
      <c r="AO25" s="422">
        <f>AO23+AO24</f>
        <v>100.02789652747961</v>
      </c>
      <c r="AP25" s="423"/>
    </row>
    <row r="26" spans="1:42" ht="48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AM25:AN25"/>
    <mergeCell ref="AO25:AP25"/>
    <mergeCell ref="A26:AO26"/>
    <mergeCell ref="B33:T33"/>
    <mergeCell ref="U33:AO33"/>
    <mergeCell ref="X25:Y25"/>
    <mergeCell ref="AA25:AB25"/>
    <mergeCell ref="AD25:AE25"/>
    <mergeCell ref="AG25:AH25"/>
    <mergeCell ref="AJ25:AK25"/>
    <mergeCell ref="I25:J25"/>
    <mergeCell ref="L25:M25"/>
    <mergeCell ref="O25:P25"/>
    <mergeCell ref="R25:S25"/>
    <mergeCell ref="U25:V25"/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O10:Q10"/>
    <mergeCell ref="X10:Z10"/>
    <mergeCell ref="U10:W10"/>
    <mergeCell ref="AD10:AF10"/>
    <mergeCell ref="AG10:AI10"/>
    <mergeCell ref="R10:T10"/>
    <mergeCell ref="A24:B24"/>
    <mergeCell ref="AJ10:AL10"/>
    <mergeCell ref="A25:B25"/>
    <mergeCell ref="I10:K10"/>
    <mergeCell ref="L10:N10"/>
    <mergeCell ref="AA10:AC10"/>
    <mergeCell ref="A22:B22"/>
    <mergeCell ref="C22:AL22"/>
    <mergeCell ref="A23:B23"/>
    <mergeCell ref="A20:B20"/>
    <mergeCell ref="C20:AL20"/>
    <mergeCell ref="A21:B21"/>
    <mergeCell ref="C21:AL21"/>
    <mergeCell ref="C25:D25"/>
    <mergeCell ref="F25:G25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39"/>
  <sheetViews>
    <sheetView view="pageBreakPreview" topLeftCell="A7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111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22.4</v>
      </c>
      <c r="D13" s="13">
        <f>C28*E13/100</f>
        <v>12.473999999999998</v>
      </c>
      <c r="E13" s="81">
        <v>28</v>
      </c>
      <c r="F13" s="14">
        <f>F27*H13/100</f>
        <v>25.76</v>
      </c>
      <c r="G13" s="13">
        <f>F28*H13/100</f>
        <v>5.67</v>
      </c>
      <c r="H13" s="81">
        <v>28</v>
      </c>
      <c r="I13" s="14">
        <f>I27*K13/100</f>
        <v>28</v>
      </c>
      <c r="J13" s="13">
        <f>I28*K13/100</f>
        <v>6.8039999999999985</v>
      </c>
      <c r="K13" s="81">
        <v>28</v>
      </c>
      <c r="L13" s="14">
        <f>L27*N13/100</f>
        <v>29.12</v>
      </c>
      <c r="M13" s="13">
        <f>L28*N13/100</f>
        <v>4.5359999999999996</v>
      </c>
      <c r="N13" s="81">
        <v>28</v>
      </c>
      <c r="O13" s="14">
        <f>O27*Q13/100</f>
        <v>25.76</v>
      </c>
      <c r="P13" s="13">
        <f>O28*Q13/100</f>
        <v>9.0719999999999992</v>
      </c>
      <c r="Q13" s="81">
        <v>28</v>
      </c>
      <c r="R13" s="14">
        <f>R27*T13/100</f>
        <v>26.88</v>
      </c>
      <c r="S13" s="13">
        <f>R28*T13/100</f>
        <v>6.8039999999999985</v>
      </c>
      <c r="T13" s="81">
        <v>28</v>
      </c>
      <c r="U13" s="14">
        <f>U27*W13/100</f>
        <v>13.44</v>
      </c>
      <c r="V13" s="13">
        <f>U28*W13/100</f>
        <v>19.277999999999999</v>
      </c>
      <c r="W13" s="81">
        <v>28</v>
      </c>
      <c r="X13" s="14">
        <f>X27*Z13/100</f>
        <v>20.16</v>
      </c>
      <c r="Y13" s="13">
        <f>X28*Z13/100</f>
        <v>14.742000000000001</v>
      </c>
      <c r="Z13" s="81">
        <v>28</v>
      </c>
      <c r="AA13" s="14">
        <f>AA27*AC13/100</f>
        <v>28</v>
      </c>
      <c r="AB13" s="13">
        <f>AA28*AC13/100</f>
        <v>5.67</v>
      </c>
      <c r="AC13" s="81">
        <v>28</v>
      </c>
      <c r="AD13" s="14">
        <f>AD27*AF13/100</f>
        <v>30.24</v>
      </c>
      <c r="AE13" s="13">
        <f>AD28*AF13/100</f>
        <v>4.5359999999999996</v>
      </c>
      <c r="AF13" s="81">
        <v>28</v>
      </c>
      <c r="AG13" s="14">
        <f>AG27*AI13/100</f>
        <v>28</v>
      </c>
      <c r="AH13" s="13">
        <f>AG28*AI13/100</f>
        <v>5.67</v>
      </c>
      <c r="AI13" s="81">
        <v>28</v>
      </c>
      <c r="AJ13" s="14">
        <f>AJ27*AL13/100</f>
        <v>29.12</v>
      </c>
      <c r="AK13" s="13">
        <f>AJ28*AL13/100</f>
        <v>5.67</v>
      </c>
      <c r="AL13" s="81">
        <v>28</v>
      </c>
      <c r="AM13" s="134">
        <f>C13+F13+I13+L13+O13+R13+U13+X13+AA13+AD13+AG13+AJ13</f>
        <v>306.88</v>
      </c>
      <c r="AN13" s="49">
        <f>D13+G13+J13+M13+P13+S13+V13+Y13+AB13+AE13+AH13+AK13</f>
        <v>100.92600000000002</v>
      </c>
      <c r="AO13" s="15">
        <f>(E13+H13+K13+N13+Q13+T13+W13+Z13+AC13+AF13+AI13+AL13)/12</f>
        <v>28</v>
      </c>
      <c r="AP13" s="143"/>
    </row>
    <row r="14" spans="1:44" ht="35.25" customHeight="1" thickBot="1" x14ac:dyDescent="0.3">
      <c r="A14" s="118">
        <v>2</v>
      </c>
      <c r="B14" s="124" t="s">
        <v>93</v>
      </c>
      <c r="C14" s="77">
        <f>C27*E14/100</f>
        <v>21.6</v>
      </c>
      <c r="D14" s="78">
        <f>C28*E14/100</f>
        <v>12.028499999999999</v>
      </c>
      <c r="E14" s="79">
        <v>27</v>
      </c>
      <c r="F14" s="77">
        <f>F27*H14/100</f>
        <v>24.84</v>
      </c>
      <c r="G14" s="78">
        <f>F28*H14/100</f>
        <v>5.4675000000000002</v>
      </c>
      <c r="H14" s="79">
        <v>27</v>
      </c>
      <c r="I14" s="77">
        <f>I27*K14/100</f>
        <v>27</v>
      </c>
      <c r="J14" s="78">
        <f>I28*K14/100</f>
        <v>6.5609999999999991</v>
      </c>
      <c r="K14" s="79">
        <v>27</v>
      </c>
      <c r="L14" s="77">
        <f>L27*N14/100</f>
        <v>28.08</v>
      </c>
      <c r="M14" s="78">
        <f>L28*N14/100</f>
        <v>4.3739999999999997</v>
      </c>
      <c r="N14" s="79">
        <v>27</v>
      </c>
      <c r="O14" s="77">
        <f>O27*Q14/100</f>
        <v>24.84</v>
      </c>
      <c r="P14" s="78">
        <f>O28*Q14/100</f>
        <v>8.7479999999999993</v>
      </c>
      <c r="Q14" s="79">
        <v>27</v>
      </c>
      <c r="R14" s="77">
        <f>R27*T14/100</f>
        <v>25.92</v>
      </c>
      <c r="S14" s="78">
        <f>R28*T14/100</f>
        <v>6.5609999999999991</v>
      </c>
      <c r="T14" s="79">
        <v>27</v>
      </c>
      <c r="U14" s="77">
        <f>U27*W14/100</f>
        <v>12.96</v>
      </c>
      <c r="V14" s="78">
        <f>U28*W14/100</f>
        <v>18.589499999999997</v>
      </c>
      <c r="W14" s="79">
        <v>27</v>
      </c>
      <c r="X14" s="77">
        <f>X27*Z14/100</f>
        <v>19.440000000000001</v>
      </c>
      <c r="Y14" s="78">
        <f>X28*Z14/100</f>
        <v>14.215499999999999</v>
      </c>
      <c r="Z14" s="79">
        <v>27</v>
      </c>
      <c r="AA14" s="77">
        <f>AA27*AC14/100</f>
        <v>27</v>
      </c>
      <c r="AB14" s="78">
        <f>AA28*AC14/100</f>
        <v>5.4675000000000002</v>
      </c>
      <c r="AC14" s="79">
        <v>27</v>
      </c>
      <c r="AD14" s="77">
        <f>AD27*AF14/100</f>
        <v>29.16</v>
      </c>
      <c r="AE14" s="78">
        <f>AD28*AF14/100</f>
        <v>4.3739999999999997</v>
      </c>
      <c r="AF14" s="79">
        <v>27</v>
      </c>
      <c r="AG14" s="77">
        <f>AG27*AI14/100</f>
        <v>27</v>
      </c>
      <c r="AH14" s="78">
        <f>AG28*AI14/100</f>
        <v>5.4675000000000002</v>
      </c>
      <c r="AI14" s="79">
        <v>27</v>
      </c>
      <c r="AJ14" s="77">
        <f>AJ27*AL14/100</f>
        <v>28.08</v>
      </c>
      <c r="AK14" s="78">
        <f>AJ28*AL14/100</f>
        <v>5.4675000000000002</v>
      </c>
      <c r="AL14" s="79">
        <v>27</v>
      </c>
      <c r="AM14" s="125">
        <f>C14+F14+I14+L14+O14+R14+U14+X14+AA14+AD14+AG14+AJ14</f>
        <v>295.92</v>
      </c>
      <c r="AN14" s="126">
        <f t="shared" ref="AN14:AN19" si="0">D14+G14+J14+M14+P14+S14+V14+Y14+AB14+AE14+AH14+AK14</f>
        <v>97.321499999999986</v>
      </c>
      <c r="AO14" s="127">
        <f>(E14+H14+K14+N14+Q14+T14+W14+Z14+AC14+AF14+AI14+AL14)/12</f>
        <v>27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25.6</v>
      </c>
      <c r="D15" s="129">
        <f>C28*E15/100</f>
        <v>14.255999999999998</v>
      </c>
      <c r="E15" s="81">
        <v>32</v>
      </c>
      <c r="F15" s="128">
        <f>F27*H15/100</f>
        <v>29.44</v>
      </c>
      <c r="G15" s="129">
        <f>F28*H15/100</f>
        <v>6.48</v>
      </c>
      <c r="H15" s="81">
        <v>32</v>
      </c>
      <c r="I15" s="128">
        <f>I27*K15/100</f>
        <v>32</v>
      </c>
      <c r="J15" s="129">
        <f>I28*K15/100</f>
        <v>7.7759999999999989</v>
      </c>
      <c r="K15" s="81">
        <v>32</v>
      </c>
      <c r="L15" s="128">
        <f>L27*N15/100</f>
        <v>33.28</v>
      </c>
      <c r="M15" s="129">
        <f>L28*N15/100</f>
        <v>5.1840000000000002</v>
      </c>
      <c r="N15" s="81">
        <v>32</v>
      </c>
      <c r="O15" s="128">
        <f>O27*Q15/100</f>
        <v>29.44</v>
      </c>
      <c r="P15" s="129">
        <f>O28*Q15/100</f>
        <v>10.368</v>
      </c>
      <c r="Q15" s="81">
        <v>32</v>
      </c>
      <c r="R15" s="128">
        <f>R27*T15/100</f>
        <v>30.72</v>
      </c>
      <c r="S15" s="129">
        <f>R28*T15/100</f>
        <v>7.7759999999999989</v>
      </c>
      <c r="T15" s="81">
        <v>32</v>
      </c>
      <c r="U15" s="128">
        <f>U27*W15/100</f>
        <v>15.36</v>
      </c>
      <c r="V15" s="129">
        <f>U28*W15/100</f>
        <v>22.031999999999996</v>
      </c>
      <c r="W15" s="81">
        <v>32</v>
      </c>
      <c r="X15" s="128">
        <f>X27*Z15/100</f>
        <v>23.04</v>
      </c>
      <c r="Y15" s="129">
        <f>X28*Z15/100</f>
        <v>16.847999999999999</v>
      </c>
      <c r="Z15" s="81">
        <v>32</v>
      </c>
      <c r="AA15" s="128">
        <f>AA27*AC15/100</f>
        <v>32</v>
      </c>
      <c r="AB15" s="129">
        <f>AA28*AC15/100</f>
        <v>6.48</v>
      </c>
      <c r="AC15" s="81">
        <v>32</v>
      </c>
      <c r="AD15" s="128">
        <f>AD27*AF15/100</f>
        <v>34.56</v>
      </c>
      <c r="AE15" s="129">
        <f>AD28*AF15/100</f>
        <v>5.1840000000000002</v>
      </c>
      <c r="AF15" s="81">
        <v>32</v>
      </c>
      <c r="AG15" s="128">
        <f>AG27*AI15/100</f>
        <v>32</v>
      </c>
      <c r="AH15" s="129">
        <f>AG28*AI15/100</f>
        <v>6.48</v>
      </c>
      <c r="AI15" s="81">
        <v>32</v>
      </c>
      <c r="AJ15" s="128">
        <f>AJ27*AL15/100</f>
        <v>33.28</v>
      </c>
      <c r="AK15" s="129">
        <f>AJ28*AL15/100</f>
        <v>6.48</v>
      </c>
      <c r="AL15" s="81">
        <v>32</v>
      </c>
      <c r="AM15" s="130">
        <f>C15+F15+I15+L15+O15+R15+U15+X15+AA15+AD15+AG15+AJ15</f>
        <v>350.72</v>
      </c>
      <c r="AN15" s="131">
        <f t="shared" si="0"/>
        <v>115.34399999999999</v>
      </c>
      <c r="AO15" s="15">
        <f t="shared" ref="AO15:AO19" si="1">(E15+H15+K15+N15+Q15+T15+W15+Z15+AC15+AF15+AI15+AL15)/12</f>
        <v>32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1.6</v>
      </c>
      <c r="D16" s="8">
        <f>C28*E16/100</f>
        <v>0.8909999999999999</v>
      </c>
      <c r="E16" s="81">
        <v>2</v>
      </c>
      <c r="F16" s="14">
        <f>F27*H16/100</f>
        <v>1.84</v>
      </c>
      <c r="G16" s="8">
        <f>F28*H16/100</f>
        <v>0.40500000000000003</v>
      </c>
      <c r="H16" s="81">
        <v>2</v>
      </c>
      <c r="I16" s="14">
        <f>I27*K16/100</f>
        <v>2</v>
      </c>
      <c r="J16" s="8">
        <f>I28*K16/100</f>
        <v>0.48599999999999993</v>
      </c>
      <c r="K16" s="81">
        <v>2</v>
      </c>
      <c r="L16" s="14">
        <f>L27*N16/100</f>
        <v>2.08</v>
      </c>
      <c r="M16" s="8">
        <f>L28*N16/100</f>
        <v>0.32400000000000001</v>
      </c>
      <c r="N16" s="81">
        <v>2</v>
      </c>
      <c r="O16" s="14">
        <f>O27*Q16/100</f>
        <v>1.84</v>
      </c>
      <c r="P16" s="8">
        <f>O28*Q16/100</f>
        <v>0.64800000000000002</v>
      </c>
      <c r="Q16" s="81">
        <v>2</v>
      </c>
      <c r="R16" s="14">
        <f>R27*T16/100</f>
        <v>1.92</v>
      </c>
      <c r="S16" s="8">
        <f>R28*T16/100</f>
        <v>0.48599999999999993</v>
      </c>
      <c r="T16" s="81">
        <v>2</v>
      </c>
      <c r="U16" s="14">
        <f>U27*W16/100</f>
        <v>0.96</v>
      </c>
      <c r="V16" s="8">
        <f>U28*W16/100</f>
        <v>1.3769999999999998</v>
      </c>
      <c r="W16" s="81">
        <v>2</v>
      </c>
      <c r="X16" s="14">
        <f>X27*Z16/100</f>
        <v>1.44</v>
      </c>
      <c r="Y16" s="8">
        <f>X28*Z16/100</f>
        <v>1.0529999999999999</v>
      </c>
      <c r="Z16" s="81">
        <v>2</v>
      </c>
      <c r="AA16" s="14">
        <f>AA27*AC16/100</f>
        <v>2</v>
      </c>
      <c r="AB16" s="8">
        <f>AA28*AC16/100</f>
        <v>0.40500000000000003</v>
      </c>
      <c r="AC16" s="81">
        <v>2</v>
      </c>
      <c r="AD16" s="14">
        <f>AD27*AF16/100</f>
        <v>2.16</v>
      </c>
      <c r="AE16" s="8">
        <f>AD28*AF16/100</f>
        <v>0.32400000000000001</v>
      </c>
      <c r="AF16" s="81">
        <v>2</v>
      </c>
      <c r="AG16" s="14">
        <f>AG27*AI16/100</f>
        <v>2</v>
      </c>
      <c r="AH16" s="8">
        <f>AG28*AI16/100</f>
        <v>0.40500000000000003</v>
      </c>
      <c r="AI16" s="81">
        <v>2</v>
      </c>
      <c r="AJ16" s="14">
        <f>AJ27*AL16/100</f>
        <v>2.08</v>
      </c>
      <c r="AK16" s="8">
        <f>AJ28*AL16/100</f>
        <v>0.40500000000000003</v>
      </c>
      <c r="AL16" s="81">
        <v>2</v>
      </c>
      <c r="AM16" s="134">
        <f t="shared" ref="AM16:AM19" si="2">C16+F16+I16+L16+O16+R16+U16+X16+AA16+AD16+AG16+AJ16</f>
        <v>21.92</v>
      </c>
      <c r="AN16" s="49">
        <f t="shared" si="0"/>
        <v>7.2089999999999996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3.2</v>
      </c>
      <c r="D17" s="8">
        <f>C28*E17/100</f>
        <v>1.7819999999999998</v>
      </c>
      <c r="E17" s="81">
        <v>4</v>
      </c>
      <c r="F17" s="14">
        <f>F27*H17/100</f>
        <v>3.68</v>
      </c>
      <c r="G17" s="8">
        <f>F28*H17/100</f>
        <v>0.81</v>
      </c>
      <c r="H17" s="81">
        <v>4</v>
      </c>
      <c r="I17" s="14">
        <f>I27*K17/100</f>
        <v>4</v>
      </c>
      <c r="J17" s="8">
        <f>I28*K17/100</f>
        <v>0.97199999999999986</v>
      </c>
      <c r="K17" s="81">
        <v>4</v>
      </c>
      <c r="L17" s="14">
        <f>L27*N17/100</f>
        <v>4.16</v>
      </c>
      <c r="M17" s="8">
        <f>L28*N17/100</f>
        <v>0.64800000000000002</v>
      </c>
      <c r="N17" s="81">
        <v>4</v>
      </c>
      <c r="O17" s="14">
        <f>O27*Q17/100</f>
        <v>3.68</v>
      </c>
      <c r="P17" s="8">
        <f>O28*Q17/100</f>
        <v>1.296</v>
      </c>
      <c r="Q17" s="81">
        <v>4</v>
      </c>
      <c r="R17" s="14">
        <f>R27*T17/100</f>
        <v>3.84</v>
      </c>
      <c r="S17" s="8">
        <f>R28*T17/100</f>
        <v>0.97199999999999986</v>
      </c>
      <c r="T17" s="81">
        <v>4</v>
      </c>
      <c r="U17" s="14">
        <f>U27*W17/100</f>
        <v>1.92</v>
      </c>
      <c r="V17" s="8">
        <f>U28*W17/100</f>
        <v>2.7539999999999996</v>
      </c>
      <c r="W17" s="81">
        <v>4</v>
      </c>
      <c r="X17" s="14">
        <f>X27*Z17/100</f>
        <v>2.88</v>
      </c>
      <c r="Y17" s="8">
        <f>X28*Z17/100</f>
        <v>2.1059999999999999</v>
      </c>
      <c r="Z17" s="81">
        <v>4</v>
      </c>
      <c r="AA17" s="14">
        <f>AA27*AC17/100</f>
        <v>4</v>
      </c>
      <c r="AB17" s="8">
        <f>AA28*AC17/100</f>
        <v>0.81</v>
      </c>
      <c r="AC17" s="81">
        <v>4</v>
      </c>
      <c r="AD17" s="14">
        <f>AD27*AF17/100</f>
        <v>4.32</v>
      </c>
      <c r="AE17" s="8">
        <f>AD28*AF17/100</f>
        <v>0.64800000000000002</v>
      </c>
      <c r="AF17" s="81">
        <v>4</v>
      </c>
      <c r="AG17" s="14">
        <f>AG27*AI17/100</f>
        <v>4</v>
      </c>
      <c r="AH17" s="8">
        <f>AG28*AI17/100</f>
        <v>0.81</v>
      </c>
      <c r="AI17" s="81">
        <v>4</v>
      </c>
      <c r="AJ17" s="14">
        <f>AJ27*AL17/100</f>
        <v>4.16</v>
      </c>
      <c r="AK17" s="8">
        <f>AJ28*AL17/100</f>
        <v>0.81</v>
      </c>
      <c r="AL17" s="81">
        <v>4</v>
      </c>
      <c r="AM17" s="134">
        <f t="shared" si="2"/>
        <v>43.84</v>
      </c>
      <c r="AN17" s="49">
        <f t="shared" si="0"/>
        <v>14.417999999999999</v>
      </c>
      <c r="AO17" s="15">
        <f t="shared" si="1"/>
        <v>4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1.6</v>
      </c>
      <c r="D18" s="8">
        <f>C28*E18/100</f>
        <v>0.8909999999999999</v>
      </c>
      <c r="E18" s="81">
        <v>2</v>
      </c>
      <c r="F18" s="14">
        <f>F27*H18/100</f>
        <v>1.84</v>
      </c>
      <c r="G18" s="8">
        <f>F28*H18/100</f>
        <v>0.40500000000000003</v>
      </c>
      <c r="H18" s="81">
        <v>2</v>
      </c>
      <c r="I18" s="14">
        <f>I27*K18/100</f>
        <v>2</v>
      </c>
      <c r="J18" s="8">
        <f>I28*K18/100</f>
        <v>0.48599999999999993</v>
      </c>
      <c r="K18" s="81">
        <v>2</v>
      </c>
      <c r="L18" s="14">
        <f>L27*N18/100</f>
        <v>2.08</v>
      </c>
      <c r="M18" s="8">
        <f>L28*N18/100</f>
        <v>0.32400000000000001</v>
      </c>
      <c r="N18" s="81">
        <v>2</v>
      </c>
      <c r="O18" s="14">
        <f>O27*Q18/100</f>
        <v>1.84</v>
      </c>
      <c r="P18" s="8">
        <f>O28*Q18/100</f>
        <v>0.64800000000000002</v>
      </c>
      <c r="Q18" s="81">
        <v>2</v>
      </c>
      <c r="R18" s="14">
        <f>R27*T18/100</f>
        <v>1.92</v>
      </c>
      <c r="S18" s="8">
        <f>R28*T18/100</f>
        <v>0.48599999999999993</v>
      </c>
      <c r="T18" s="81">
        <v>2</v>
      </c>
      <c r="U18" s="14">
        <f>U27*W18/100</f>
        <v>0.96</v>
      </c>
      <c r="V18" s="8">
        <f>U28*W18/100</f>
        <v>1.3769999999999998</v>
      </c>
      <c r="W18" s="81">
        <v>2</v>
      </c>
      <c r="X18" s="14">
        <f>X27*Z18/100</f>
        <v>1.44</v>
      </c>
      <c r="Y18" s="8">
        <f>X28*Z18/100</f>
        <v>1.0529999999999999</v>
      </c>
      <c r="Z18" s="81">
        <v>2</v>
      </c>
      <c r="AA18" s="14">
        <f>AA27*AC18/100</f>
        <v>2</v>
      </c>
      <c r="AB18" s="8">
        <f>AA28*AC18/100</f>
        <v>0.40500000000000003</v>
      </c>
      <c r="AC18" s="81">
        <v>2</v>
      </c>
      <c r="AD18" s="14">
        <f>AD27*AF18/100</f>
        <v>2.16</v>
      </c>
      <c r="AE18" s="8">
        <f>AD28*AF18/100</f>
        <v>0.32400000000000001</v>
      </c>
      <c r="AF18" s="81">
        <v>2</v>
      </c>
      <c r="AG18" s="14">
        <f>AG27*AI18/100</f>
        <v>2</v>
      </c>
      <c r="AH18" s="8">
        <f>AG28*AI18/100</f>
        <v>0.40500000000000003</v>
      </c>
      <c r="AI18" s="81">
        <v>2</v>
      </c>
      <c r="AJ18" s="14">
        <f>AJ27*AL18/100</f>
        <v>2.08</v>
      </c>
      <c r="AK18" s="8">
        <f>AJ28*AL18/100</f>
        <v>0.40500000000000003</v>
      </c>
      <c r="AL18" s="81">
        <v>2</v>
      </c>
      <c r="AM18" s="134">
        <f t="shared" si="2"/>
        <v>21.92</v>
      </c>
      <c r="AN18" s="49">
        <f t="shared" si="0"/>
        <v>7.2089999999999996</v>
      </c>
      <c r="AO18" s="15">
        <f t="shared" si="1"/>
        <v>2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4</v>
      </c>
      <c r="D19" s="8">
        <f>C28*E19/100</f>
        <v>2.2275</v>
      </c>
      <c r="E19" s="81">
        <v>5</v>
      </c>
      <c r="F19" s="14">
        <f>F27*H19/100</f>
        <v>4.5999999999999996</v>
      </c>
      <c r="G19" s="8">
        <f>F28*H19/100</f>
        <v>1.0125</v>
      </c>
      <c r="H19" s="81">
        <v>5</v>
      </c>
      <c r="I19" s="14">
        <f>I27*K19/100</f>
        <v>5</v>
      </c>
      <c r="J19" s="8">
        <f>I28*K19/100</f>
        <v>1.2149999999999999</v>
      </c>
      <c r="K19" s="81">
        <v>5</v>
      </c>
      <c r="L19" s="14">
        <f>L27*N19/100</f>
        <v>5.2</v>
      </c>
      <c r="M19" s="8">
        <f>L28*N19/100</f>
        <v>0.81</v>
      </c>
      <c r="N19" s="81">
        <v>5</v>
      </c>
      <c r="O19" s="14">
        <f>O27*Q19/100</f>
        <v>4.5999999999999996</v>
      </c>
      <c r="P19" s="8">
        <f>O28*Q19/100</f>
        <v>1.62</v>
      </c>
      <c r="Q19" s="81">
        <v>5</v>
      </c>
      <c r="R19" s="14">
        <f>R27*T19/100</f>
        <v>4.8</v>
      </c>
      <c r="S19" s="8">
        <f>R28*T19/100</f>
        <v>1.2149999999999999</v>
      </c>
      <c r="T19" s="81">
        <v>5</v>
      </c>
      <c r="U19" s="14">
        <f>U27*W19/100</f>
        <v>2.4</v>
      </c>
      <c r="V19" s="8">
        <f>U28*W19/100</f>
        <v>3.4424999999999999</v>
      </c>
      <c r="W19" s="81">
        <v>5</v>
      </c>
      <c r="X19" s="14">
        <f>X27*Z19/100</f>
        <v>3.6</v>
      </c>
      <c r="Y19" s="8">
        <f>X28*Z19/100</f>
        <v>2.6324999999999998</v>
      </c>
      <c r="Z19" s="81">
        <v>5</v>
      </c>
      <c r="AA19" s="14">
        <f>AA27*AC19/100</f>
        <v>5</v>
      </c>
      <c r="AB19" s="8">
        <f>AA28*AC19/100</f>
        <v>1.0125</v>
      </c>
      <c r="AC19" s="81">
        <v>5</v>
      </c>
      <c r="AD19" s="14">
        <f>AD27*AF19/100</f>
        <v>5.4</v>
      </c>
      <c r="AE19" s="8">
        <f>AD28*AF19/100</f>
        <v>0.81</v>
      </c>
      <c r="AF19" s="81">
        <v>5</v>
      </c>
      <c r="AG19" s="14">
        <f>AG27*AI19/100</f>
        <v>5</v>
      </c>
      <c r="AH19" s="8">
        <f>AG28*AI19/100</f>
        <v>1.0125</v>
      </c>
      <c r="AI19" s="81">
        <v>5</v>
      </c>
      <c r="AJ19" s="14">
        <f>AJ27*AL19/100</f>
        <v>5.2</v>
      </c>
      <c r="AK19" s="8">
        <f>AJ28*AL19/100</f>
        <v>1.0125</v>
      </c>
      <c r="AL19" s="81">
        <v>5</v>
      </c>
      <c r="AM19" s="134">
        <f t="shared" si="2"/>
        <v>54.8</v>
      </c>
      <c r="AN19" s="49">
        <f t="shared" si="0"/>
        <v>18.022500000000001</v>
      </c>
      <c r="AO19" s="15">
        <f t="shared" si="1"/>
        <v>5</v>
      </c>
      <c r="AP19" s="143"/>
    </row>
    <row r="20" spans="1:42" ht="26.25" customHeight="1" thickBot="1" x14ac:dyDescent="0.3">
      <c r="A20" s="382" t="s">
        <v>32</v>
      </c>
      <c r="B20" s="405"/>
      <c r="C20" s="428" t="s">
        <v>124</v>
      </c>
      <c r="D20" s="429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133"/>
      <c r="AN20" s="139"/>
      <c r="AO20" s="140"/>
      <c r="AP20" s="144"/>
    </row>
    <row r="21" spans="1:42" ht="22.5" customHeight="1" thickBot="1" x14ac:dyDescent="0.3">
      <c r="A21" s="408" t="s">
        <v>24</v>
      </c>
      <c r="B21" s="409"/>
      <c r="C21" s="431" t="s">
        <v>75</v>
      </c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14"/>
      <c r="AN21" s="8"/>
      <c r="AO21" s="141"/>
      <c r="AP21" s="144"/>
    </row>
    <row r="22" spans="1:42" ht="30.75" customHeight="1" thickBot="1" x14ac:dyDescent="0.3">
      <c r="A22" s="392" t="s">
        <v>33</v>
      </c>
      <c r="B22" s="393"/>
      <c r="C22" s="425" t="s">
        <v>104</v>
      </c>
      <c r="D22" s="426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133"/>
      <c r="AN22" s="139"/>
      <c r="AO22" s="140"/>
      <c r="AP22" s="144"/>
    </row>
    <row r="23" spans="1:42" ht="38.25" customHeight="1" x14ac:dyDescent="0.25">
      <c r="A23" s="412" t="s">
        <v>50</v>
      </c>
      <c r="B23" s="413"/>
      <c r="C23" s="18">
        <f>C19+C18+C17+C16+C15+C14+C13</f>
        <v>80</v>
      </c>
      <c r="D23" s="19"/>
      <c r="E23" s="20">
        <f>C23*100/C25</f>
        <v>64.231232436772387</v>
      </c>
      <c r="F23" s="18">
        <f>F19+F18+F17+F16+F15+F14+F13</f>
        <v>92</v>
      </c>
      <c r="G23" s="19"/>
      <c r="H23" s="20">
        <f>F23*100/F25</f>
        <v>81.959910913140305</v>
      </c>
      <c r="I23" s="18">
        <f>I19+I18+I17+I16+I15+I14+I13</f>
        <v>100</v>
      </c>
      <c r="J23" s="19"/>
      <c r="K23" s="55">
        <f>I23*100/I25</f>
        <v>80.450522928399039</v>
      </c>
      <c r="L23" s="18">
        <f>L19+L18+L17+L16+L15+L14+L13</f>
        <v>104</v>
      </c>
      <c r="M23" s="19"/>
      <c r="N23" s="20">
        <f>L23*100/L25</f>
        <v>86.522462562396001</v>
      </c>
      <c r="O23" s="18">
        <f>O19+O18+O17+O16+O15+O14+O13</f>
        <v>92</v>
      </c>
      <c r="P23" s="19"/>
      <c r="Q23" s="55">
        <f>O23*100/O25</f>
        <v>73.954983922829584</v>
      </c>
      <c r="R23" s="18">
        <f>R19+R18+R17+R16+R15+R14+R13</f>
        <v>96</v>
      </c>
      <c r="S23" s="19"/>
      <c r="T23" s="20">
        <f>R23*100/R25</f>
        <v>79.800498753117211</v>
      </c>
      <c r="U23" s="18">
        <f>U19+U18+U17+U16+U15+U14+U13</f>
        <v>48</v>
      </c>
      <c r="V23" s="19"/>
      <c r="W23" s="20">
        <f>U23*100/U25</f>
        <v>41.078305519897306</v>
      </c>
      <c r="X23" s="18">
        <f>X19+X18+X17+X16+X15+X14+X13</f>
        <v>72</v>
      </c>
      <c r="Y23" s="19"/>
      <c r="Z23" s="55">
        <f>X23*100/X25</f>
        <v>57.761732851985556</v>
      </c>
      <c r="AA23" s="18">
        <f>AA19+AA18+AA17+AA16+AA15+AA14+AA13</f>
        <v>100</v>
      </c>
      <c r="AB23" s="19"/>
      <c r="AC23" s="20">
        <f>AA23*100/AA25</f>
        <v>83.160083160083161</v>
      </c>
      <c r="AD23" s="18">
        <f>AD19+AD18+AD17+AD16+AD15+AD14+AD13</f>
        <v>108</v>
      </c>
      <c r="AE23" s="19"/>
      <c r="AF23" s="55">
        <f>AD23*100/AD25</f>
        <v>86.956521739130437</v>
      </c>
      <c r="AG23" s="18">
        <f>AG19+AG18+AG17+AG16+AG15+AG14+AG13</f>
        <v>100</v>
      </c>
      <c r="AH23" s="19"/>
      <c r="AI23" s="20">
        <f>AG23*100/AG25</f>
        <v>83.160083160083161</v>
      </c>
      <c r="AJ23" s="18">
        <f>AJ19+AJ18+AJ17+AJ16+AJ15+AJ14+AJ13</f>
        <v>104</v>
      </c>
      <c r="AK23" s="19"/>
      <c r="AL23" s="55">
        <f>AJ23*100/AJ25</f>
        <v>83.702213279678062</v>
      </c>
      <c r="AM23" s="35">
        <f>C23+F23+I23+L23+O23+R23+U23+X23+AA23+AD23+AG23+AJ23</f>
        <v>1096</v>
      </c>
      <c r="AN23" s="36"/>
      <c r="AO23" s="16">
        <f>(E23+H23+K23+N23+Q23+T23+W23+Z23+AC23+AF23+AI23+AL23)/12</f>
        <v>75.228212602292686</v>
      </c>
      <c r="AP23" s="144"/>
    </row>
    <row r="24" spans="1:42" ht="51" customHeight="1" thickBot="1" x14ac:dyDescent="0.3">
      <c r="A24" s="414" t="s">
        <v>97</v>
      </c>
      <c r="B24" s="415"/>
      <c r="C24" s="97"/>
      <c r="D24" s="136">
        <f>D19+D18+D17+D16+D15+D14+D13</f>
        <v>44.55</v>
      </c>
      <c r="E24" s="80">
        <v>36</v>
      </c>
      <c r="F24" s="97"/>
      <c r="G24" s="136">
        <f>G19+G18+G17+G16+G15+G14+G13</f>
        <v>20.25</v>
      </c>
      <c r="H24" s="80">
        <v>18</v>
      </c>
      <c r="I24" s="137"/>
      <c r="J24" s="136">
        <f>J19+J18+J17+J16+J15+J14+J13</f>
        <v>24.299999999999997</v>
      </c>
      <c r="K24" s="82">
        <v>20</v>
      </c>
      <c r="L24" s="97"/>
      <c r="M24" s="136">
        <f>M19+M18+M17+M16+M15+M14+M13</f>
        <v>16.2</v>
      </c>
      <c r="N24" s="80">
        <v>13</v>
      </c>
      <c r="O24" s="137"/>
      <c r="P24" s="136">
        <f>P19+P18+P17+P16+P15+P14+P13</f>
        <v>32.4</v>
      </c>
      <c r="Q24" s="82">
        <v>26</v>
      </c>
      <c r="R24" s="97"/>
      <c r="S24" s="136">
        <f>S19+S18+S17+S16+S15+S14+S13</f>
        <v>24.299999999999997</v>
      </c>
      <c r="T24" s="80">
        <v>20</v>
      </c>
      <c r="U24" s="97"/>
      <c r="V24" s="136">
        <f>V19+V18+V17+V16+V15+V14+V13</f>
        <v>68.849999999999994</v>
      </c>
      <c r="W24" s="80">
        <v>59</v>
      </c>
      <c r="X24" s="137"/>
      <c r="Y24" s="136">
        <f>Y19+Y18+Y17+Y16+Y15+Y14+Y13</f>
        <v>52.650000000000006</v>
      </c>
      <c r="Z24" s="82">
        <v>42</v>
      </c>
      <c r="AA24" s="97"/>
      <c r="AB24" s="136">
        <f>AB19+AB18+AB17+AB16+AB15+AB14+AB13</f>
        <v>20.25</v>
      </c>
      <c r="AC24" s="80">
        <v>17</v>
      </c>
      <c r="AD24" s="137"/>
      <c r="AE24" s="136">
        <f>AE19+AE18+AE17+AE16+AE15+AE14+AE13</f>
        <v>16.2</v>
      </c>
      <c r="AF24" s="82">
        <v>13</v>
      </c>
      <c r="AG24" s="97"/>
      <c r="AH24" s="136">
        <f>AH19+AH18+AH17+AH16+AH15+AH14+AH13</f>
        <v>20.25</v>
      </c>
      <c r="AI24" s="80">
        <v>13</v>
      </c>
      <c r="AJ24" s="137"/>
      <c r="AK24" s="136">
        <f>AK19+AK18+AK17+AK16+AK15+AK14+AK13</f>
        <v>20.25</v>
      </c>
      <c r="AL24" s="82">
        <v>16</v>
      </c>
      <c r="AM24" s="56"/>
      <c r="AN24" s="57">
        <f>D24+G24+J24+M24+P24+S24+V24+Y24+AB24+AE24+AH24+AK24</f>
        <v>360.45</v>
      </c>
      <c r="AO24" s="17">
        <f>(E24+H24+K24+N24+Q24+T24+W24+Z24+AC24+AF24+AI24+AL24)/12</f>
        <v>24.416666666666668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124.55</v>
      </c>
      <c r="D25" s="411"/>
      <c r="E25" s="135">
        <f>E19+E18+E17+E16+E15+E14+E13</f>
        <v>100</v>
      </c>
      <c r="F25" s="389">
        <f>F23+G24</f>
        <v>112.25</v>
      </c>
      <c r="G25" s="390"/>
      <c r="H25" s="135">
        <f>H19+H18+H17+H16+H15+H14+H13</f>
        <v>100</v>
      </c>
      <c r="I25" s="391">
        <f>I23+J24</f>
        <v>124.3</v>
      </c>
      <c r="J25" s="390"/>
      <c r="K25" s="138">
        <f>K19+K18+K17+K16+K15+K14+K13</f>
        <v>100</v>
      </c>
      <c r="L25" s="389">
        <f>L23+M24</f>
        <v>120.2</v>
      </c>
      <c r="M25" s="390"/>
      <c r="N25" s="135">
        <f>N19+N18+N17+N16+N15+N14+N13</f>
        <v>100</v>
      </c>
      <c r="O25" s="391">
        <f>O23+P24</f>
        <v>124.4</v>
      </c>
      <c r="P25" s="390"/>
      <c r="Q25" s="138">
        <f>Q19+Q18+Q17+Q16+Q15+Q14+Q13</f>
        <v>100</v>
      </c>
      <c r="R25" s="389">
        <f>R23+S24</f>
        <v>120.3</v>
      </c>
      <c r="S25" s="390"/>
      <c r="T25" s="135">
        <f>T19+T18+T17+T16+T15+T14+T13</f>
        <v>100</v>
      </c>
      <c r="U25" s="389">
        <f>U23+V24</f>
        <v>116.85</v>
      </c>
      <c r="V25" s="390"/>
      <c r="W25" s="135">
        <f>W19+W18+W17+W16+W15+W14+W13</f>
        <v>100</v>
      </c>
      <c r="X25" s="391">
        <f>X23+Y24</f>
        <v>124.65</v>
      </c>
      <c r="Y25" s="390"/>
      <c r="Z25" s="138">
        <f>Z19+Z18+Z17+Z16+Z15+Z14+Z13</f>
        <v>100</v>
      </c>
      <c r="AA25" s="389">
        <f>AA23+AB24</f>
        <v>120.25</v>
      </c>
      <c r="AB25" s="390"/>
      <c r="AC25" s="135">
        <f>AC19+AC18+AC17+AC16+AC15+AC14+AC13</f>
        <v>100</v>
      </c>
      <c r="AD25" s="391">
        <f>AD23+AE24</f>
        <v>124.2</v>
      </c>
      <c r="AE25" s="390"/>
      <c r="AF25" s="138">
        <f>AF19+AF18+AF17+AF16+AF15+AF14+AF13</f>
        <v>100</v>
      </c>
      <c r="AG25" s="389">
        <f>AG23+AH24</f>
        <v>120.25</v>
      </c>
      <c r="AH25" s="390"/>
      <c r="AI25" s="135">
        <f>AI19+AI18+AI17+AI16+AI15+AI14+AI13</f>
        <v>100</v>
      </c>
      <c r="AJ25" s="391">
        <f>AJ23+AK24</f>
        <v>124.25</v>
      </c>
      <c r="AK25" s="390"/>
      <c r="AL25" s="138">
        <f>AL19+AL18+AL17+AL16+AL15+AL14+AL13</f>
        <v>100</v>
      </c>
      <c r="AM25" s="384">
        <f>AM23+AN24</f>
        <v>1456.45</v>
      </c>
      <c r="AN25" s="385"/>
      <c r="AO25" s="384">
        <f>AO23+AO24</f>
        <v>99.644879268959357</v>
      </c>
      <c r="AP25" s="385"/>
    </row>
    <row r="26" spans="1:42" ht="48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80</v>
      </c>
      <c r="D27" s="11"/>
      <c r="E27" s="11"/>
      <c r="F27" s="11">
        <f>AS37*F30</f>
        <v>92</v>
      </c>
      <c r="G27" s="11"/>
      <c r="H27" s="11"/>
      <c r="I27" s="11">
        <f>AS37*I30</f>
        <v>100</v>
      </c>
      <c r="J27" s="11"/>
      <c r="K27" s="11"/>
      <c r="L27" s="11">
        <f>AS37*L30</f>
        <v>104</v>
      </c>
      <c r="M27" s="11"/>
      <c r="N27" s="11"/>
      <c r="O27" s="11">
        <f>AS37*O30</f>
        <v>92</v>
      </c>
      <c r="P27" s="11"/>
      <c r="Q27" s="11"/>
      <c r="R27" s="11">
        <f>AS37*R30</f>
        <v>96</v>
      </c>
      <c r="S27" s="11"/>
      <c r="T27" s="11"/>
      <c r="U27" s="11">
        <f>AS37*U30</f>
        <v>48</v>
      </c>
      <c r="V27" s="11"/>
      <c r="W27" s="11"/>
      <c r="X27" s="11">
        <f>AS37*X30</f>
        <v>72</v>
      </c>
      <c r="Y27" s="11"/>
      <c r="Z27" s="11"/>
      <c r="AA27" s="11">
        <f>AS37*AA30</f>
        <v>100</v>
      </c>
      <c r="AB27" s="11"/>
      <c r="AC27" s="11"/>
      <c r="AD27" s="11">
        <f>AS37*AD30</f>
        <v>108</v>
      </c>
      <c r="AE27" s="11"/>
      <c r="AF27" s="11"/>
      <c r="AG27" s="11">
        <f>AS37*AG30</f>
        <v>100</v>
      </c>
      <c r="AH27" s="11"/>
      <c r="AI27" s="11"/>
      <c r="AJ27" s="11">
        <f>AS37*AJ30</f>
        <v>104</v>
      </c>
      <c r="AK27" s="11"/>
      <c r="AL27" s="11"/>
      <c r="AM27" s="11">
        <f>C27+F27+I27+L27+O27+R27+U27+X27+AA27+AD27+AG27+AJ27</f>
        <v>1096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44.55</v>
      </c>
      <c r="D28" s="11"/>
      <c r="E28" s="11"/>
      <c r="F28" s="11">
        <f>AS39*F31</f>
        <v>20.25</v>
      </c>
      <c r="G28" s="11"/>
      <c r="H28" s="11"/>
      <c r="I28" s="11">
        <f>AS39*I31</f>
        <v>24.299999999999997</v>
      </c>
      <c r="J28" s="11"/>
      <c r="K28" s="11"/>
      <c r="L28" s="11">
        <f>AS39*L31</f>
        <v>16.2</v>
      </c>
      <c r="M28" s="11"/>
      <c r="N28" s="11"/>
      <c r="O28" s="11">
        <f>AS39*O31</f>
        <v>32.4</v>
      </c>
      <c r="P28" s="11"/>
      <c r="Q28" s="11"/>
      <c r="R28" s="11">
        <f>AS39*R31</f>
        <v>24.299999999999997</v>
      </c>
      <c r="S28" s="11"/>
      <c r="T28" s="11"/>
      <c r="U28" s="11">
        <f>AS39*U31</f>
        <v>68.849999999999994</v>
      </c>
      <c r="V28" s="11"/>
      <c r="W28" s="11"/>
      <c r="X28" s="11">
        <f>AS39*X31</f>
        <v>52.65</v>
      </c>
      <c r="Y28" s="11"/>
      <c r="Z28" s="11"/>
      <c r="AA28" s="11">
        <f>AS39*AA31</f>
        <v>20.25</v>
      </c>
      <c r="AB28" s="11"/>
      <c r="AC28" s="11"/>
      <c r="AD28" s="11">
        <f>AS39*AD31</f>
        <v>16.2</v>
      </c>
      <c r="AE28" s="11"/>
      <c r="AF28" s="11"/>
      <c r="AG28" s="11">
        <f>AS39*AG31</f>
        <v>20.25</v>
      </c>
      <c r="AH28" s="11"/>
      <c r="AI28" s="11"/>
      <c r="AJ28" s="11">
        <f>AS39*AJ31</f>
        <v>20.25</v>
      </c>
      <c r="AK28" s="11"/>
      <c r="AL28" s="11"/>
      <c r="AM28" s="11">
        <f>C28+F28+I28+L28+O28+R28+U28+X28+AA28+AD28+AG28+AJ28</f>
        <v>360.45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1092</v>
      </c>
      <c r="AO37" t="s">
        <v>40</v>
      </c>
      <c r="AS37" s="9">
        <v>4</v>
      </c>
    </row>
    <row r="39" spans="1:45" x14ac:dyDescent="0.25">
      <c r="AM39">
        <v>364</v>
      </c>
      <c r="AS39">
        <v>4.05</v>
      </c>
    </row>
  </sheetData>
  <mergeCells count="47">
    <mergeCell ref="B6:AP6"/>
    <mergeCell ref="B7:AP7"/>
    <mergeCell ref="A26:AO26"/>
    <mergeCell ref="B33:T33"/>
    <mergeCell ref="U33:AO33"/>
    <mergeCell ref="A25:B25"/>
    <mergeCell ref="AG25:AH25"/>
    <mergeCell ref="AJ25:AK25"/>
    <mergeCell ref="A24:B24"/>
    <mergeCell ref="AM25:AN25"/>
    <mergeCell ref="AO25:AP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AG10:AI10"/>
    <mergeCell ref="A22:B22"/>
    <mergeCell ref="A20:B20"/>
    <mergeCell ref="R10:T10"/>
    <mergeCell ref="U10:W10"/>
    <mergeCell ref="X10:Z10"/>
    <mergeCell ref="C22:AL22"/>
    <mergeCell ref="C20:AL20"/>
    <mergeCell ref="A21:B21"/>
    <mergeCell ref="C21:AL21"/>
    <mergeCell ref="A23:B23"/>
    <mergeCell ref="AJ10:AL10"/>
    <mergeCell ref="AE2:AP2"/>
    <mergeCell ref="X5:AR5"/>
    <mergeCell ref="C9:AL9"/>
    <mergeCell ref="AM9:AN10"/>
    <mergeCell ref="AO9:AO10"/>
    <mergeCell ref="C10:E10"/>
    <mergeCell ref="F10:H10"/>
    <mergeCell ref="I10:K10"/>
    <mergeCell ref="L10:N10"/>
    <mergeCell ref="O10:Q10"/>
    <mergeCell ref="AA10:AC10"/>
    <mergeCell ref="A9:A12"/>
    <mergeCell ref="B9:B12"/>
    <mergeCell ref="AD10:AF10"/>
  </mergeCells>
  <printOptions horizontalCentered="1" verticalCentered="1"/>
  <pageMargins left="0" right="0" top="0" bottom="0" header="0" footer="0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R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5703125" customWidth="1"/>
    <col min="3" max="3" width="5.28515625" customWidth="1"/>
    <col min="4" max="4" width="4.5703125" customWidth="1"/>
    <col min="5" max="5" width="5.425781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7109375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4.85546875" customWidth="1"/>
    <col min="36" max="36" width="5.7109375" customWidth="1"/>
    <col min="37" max="37" width="4.28515625" customWidth="1"/>
    <col min="38" max="38" width="5.140625" customWidth="1"/>
    <col min="39" max="39" width="7.140625" customWidth="1"/>
    <col min="40" max="40" width="5.85546875" customWidth="1"/>
    <col min="41" max="41" width="7" customWidth="1"/>
    <col min="42" max="42" width="5.42578125" customWidth="1"/>
    <col min="43" max="43" width="4.28515625" customWidth="1"/>
  </cols>
  <sheetData>
    <row r="1" spans="1:43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</row>
    <row r="2" spans="1:43" ht="36.7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</row>
    <row r="3" spans="1:43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</row>
    <row r="4" spans="1:43" ht="22.5" customHeight="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4" t="s">
        <v>130</v>
      </c>
      <c r="AF4" s="295"/>
      <c r="AG4" s="295"/>
      <c r="AH4" s="295"/>
      <c r="AI4" s="295"/>
      <c r="AJ4" s="295"/>
      <c r="AK4" s="295"/>
      <c r="AL4" s="295"/>
      <c r="AM4" s="295"/>
      <c r="AN4" s="116"/>
      <c r="AO4" s="215"/>
      <c r="AP4" s="116"/>
      <c r="AQ4" s="116"/>
    </row>
    <row r="5" spans="1:43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</row>
    <row r="6" spans="1:43" ht="30" customHeight="1" x14ac:dyDescent="0.25">
      <c r="B6" s="373" t="s">
        <v>111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106"/>
    </row>
    <row r="7" spans="1:43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</row>
    <row r="8" spans="1:43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8.75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436" t="s">
        <v>30</v>
      </c>
      <c r="AN9" s="437"/>
      <c r="AO9" s="437"/>
      <c r="AP9" s="434" t="s">
        <v>31</v>
      </c>
    </row>
    <row r="10" spans="1:43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5"/>
      <c r="AM10" s="438"/>
      <c r="AN10" s="439"/>
      <c r="AO10" s="439"/>
      <c r="AP10" s="435"/>
    </row>
    <row r="11" spans="1:43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3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3" ht="51.75" customHeight="1" thickBot="1" x14ac:dyDescent="0.3">
      <c r="A13" s="220">
        <v>1</v>
      </c>
      <c r="B13" s="218" t="s">
        <v>89</v>
      </c>
      <c r="C13" s="14">
        <v>21</v>
      </c>
      <c r="D13" s="13">
        <v>14</v>
      </c>
      <c r="E13" s="81">
        <v>28</v>
      </c>
      <c r="F13" s="14">
        <v>24</v>
      </c>
      <c r="G13" s="13">
        <v>6</v>
      </c>
      <c r="H13" s="81">
        <v>28</v>
      </c>
      <c r="I13" s="14">
        <v>28</v>
      </c>
      <c r="J13" s="13">
        <v>7</v>
      </c>
      <c r="K13" s="81">
        <v>28</v>
      </c>
      <c r="L13" s="14">
        <v>29</v>
      </c>
      <c r="M13" s="13">
        <v>5</v>
      </c>
      <c r="N13" s="81">
        <v>28</v>
      </c>
      <c r="O13" s="14">
        <v>25</v>
      </c>
      <c r="P13" s="13">
        <v>9</v>
      </c>
      <c r="Q13" s="81">
        <v>28</v>
      </c>
      <c r="R13" s="14">
        <v>27</v>
      </c>
      <c r="S13" s="13">
        <v>8</v>
      </c>
      <c r="T13" s="81">
        <v>28</v>
      </c>
      <c r="U13" s="14">
        <v>12</v>
      </c>
      <c r="V13" s="13">
        <v>20</v>
      </c>
      <c r="W13" s="81">
        <v>28</v>
      </c>
      <c r="X13" s="14">
        <v>20</v>
      </c>
      <c r="Y13" s="13">
        <v>17</v>
      </c>
      <c r="Z13" s="81">
        <v>28</v>
      </c>
      <c r="AA13" s="14">
        <v>27</v>
      </c>
      <c r="AB13" s="13">
        <v>6</v>
      </c>
      <c r="AC13" s="81">
        <v>28</v>
      </c>
      <c r="AD13" s="14">
        <v>30</v>
      </c>
      <c r="AE13" s="13">
        <v>4</v>
      </c>
      <c r="AF13" s="81">
        <v>28</v>
      </c>
      <c r="AG13" s="14">
        <v>28</v>
      </c>
      <c r="AH13" s="13">
        <v>6</v>
      </c>
      <c r="AI13" s="81">
        <v>28</v>
      </c>
      <c r="AJ13" s="14">
        <v>29</v>
      </c>
      <c r="AK13" s="13">
        <v>6</v>
      </c>
      <c r="AL13" s="81">
        <v>28</v>
      </c>
      <c r="AM13" s="219">
        <f>C13+F13+I13+L13+O13+R13+U13+X13+AA13+AD13+AG13+AJ13</f>
        <v>300</v>
      </c>
      <c r="AN13" s="49">
        <f>D13+G13+J13+M13+P13+S13+V13+Y13+AB13+AE13+AH13+AK13</f>
        <v>108</v>
      </c>
      <c r="AO13" s="228">
        <f>AM13+AN13</f>
        <v>408</v>
      </c>
      <c r="AP13" s="15">
        <f>(E13+H13+K13+N13+Q13+T13+W13+Z13+AC13+AF13+AI13+AL13)/12</f>
        <v>28</v>
      </c>
    </row>
    <row r="14" spans="1:43" ht="48.75" customHeight="1" thickBot="1" x14ac:dyDescent="0.3">
      <c r="A14" s="118">
        <v>2</v>
      </c>
      <c r="B14" s="124" t="s">
        <v>94</v>
      </c>
      <c r="C14" s="77">
        <v>21</v>
      </c>
      <c r="D14" s="78">
        <v>13</v>
      </c>
      <c r="E14" s="79">
        <v>27</v>
      </c>
      <c r="F14" s="77">
        <v>24</v>
      </c>
      <c r="G14" s="78">
        <v>5</v>
      </c>
      <c r="H14" s="79">
        <v>27</v>
      </c>
      <c r="I14" s="77">
        <v>27</v>
      </c>
      <c r="J14" s="78">
        <v>7</v>
      </c>
      <c r="K14" s="79">
        <v>27</v>
      </c>
      <c r="L14" s="77">
        <v>28</v>
      </c>
      <c r="M14" s="78">
        <v>4</v>
      </c>
      <c r="N14" s="79">
        <v>27</v>
      </c>
      <c r="O14" s="77">
        <v>25</v>
      </c>
      <c r="P14" s="78">
        <v>9</v>
      </c>
      <c r="Q14" s="79">
        <v>27</v>
      </c>
      <c r="R14" s="77">
        <v>26</v>
      </c>
      <c r="S14" s="78">
        <v>7</v>
      </c>
      <c r="T14" s="79">
        <v>27</v>
      </c>
      <c r="U14" s="77">
        <v>12</v>
      </c>
      <c r="V14" s="78">
        <v>22</v>
      </c>
      <c r="W14" s="79">
        <v>27</v>
      </c>
      <c r="X14" s="77">
        <v>18</v>
      </c>
      <c r="Y14" s="78">
        <v>14</v>
      </c>
      <c r="Z14" s="79">
        <v>27</v>
      </c>
      <c r="AA14" s="77">
        <v>27</v>
      </c>
      <c r="AB14" s="78">
        <v>5</v>
      </c>
      <c r="AC14" s="79">
        <v>27</v>
      </c>
      <c r="AD14" s="77">
        <v>29</v>
      </c>
      <c r="AE14" s="78">
        <v>5</v>
      </c>
      <c r="AF14" s="79">
        <v>27</v>
      </c>
      <c r="AG14" s="77">
        <v>27</v>
      </c>
      <c r="AH14" s="78">
        <v>5</v>
      </c>
      <c r="AI14" s="79">
        <v>27</v>
      </c>
      <c r="AJ14" s="77">
        <v>28</v>
      </c>
      <c r="AK14" s="78">
        <v>5</v>
      </c>
      <c r="AL14" s="79">
        <v>27</v>
      </c>
      <c r="AM14" s="125">
        <f>C14+F14+I14+L14+O14+R14+U14+X14+AA14+AD14+AG14+AJ14</f>
        <v>292</v>
      </c>
      <c r="AN14" s="126">
        <f>D14+G14+J14+M14+P14+S14+V14+Y14+AB14+AE14+AH14+AK14</f>
        <v>101</v>
      </c>
      <c r="AO14" s="228">
        <f t="shared" ref="AO14:AO19" si="0">AM14+AN14</f>
        <v>393</v>
      </c>
      <c r="AP14" s="127">
        <f>(E14+H14+K14+N14+Q14+T14+W14+Z14+AC14+AF14+AI14+AL14)/12</f>
        <v>27</v>
      </c>
    </row>
    <row r="15" spans="1:43" ht="39.75" customHeight="1" thickBot="1" x14ac:dyDescent="0.3">
      <c r="A15" s="118">
        <v>3</v>
      </c>
      <c r="B15" s="218" t="s">
        <v>91</v>
      </c>
      <c r="C15" s="14">
        <v>24</v>
      </c>
      <c r="D15" s="8">
        <v>15</v>
      </c>
      <c r="E15" s="81">
        <v>32</v>
      </c>
      <c r="F15" s="14">
        <v>29</v>
      </c>
      <c r="G15" s="8">
        <v>7</v>
      </c>
      <c r="H15" s="81">
        <v>32</v>
      </c>
      <c r="I15" s="14">
        <v>31</v>
      </c>
      <c r="J15" s="8">
        <v>9</v>
      </c>
      <c r="K15" s="81">
        <v>32</v>
      </c>
      <c r="L15" s="14">
        <v>33</v>
      </c>
      <c r="M15" s="8">
        <v>5</v>
      </c>
      <c r="N15" s="81">
        <v>32</v>
      </c>
      <c r="O15" s="14">
        <v>27</v>
      </c>
      <c r="P15" s="8">
        <v>10</v>
      </c>
      <c r="Q15" s="81">
        <v>32</v>
      </c>
      <c r="R15" s="14">
        <v>30</v>
      </c>
      <c r="S15" s="8">
        <v>8</v>
      </c>
      <c r="T15" s="81">
        <v>32</v>
      </c>
      <c r="U15" s="14">
        <v>15</v>
      </c>
      <c r="V15" s="8">
        <v>23</v>
      </c>
      <c r="W15" s="81">
        <v>32</v>
      </c>
      <c r="X15" s="14">
        <v>23</v>
      </c>
      <c r="Y15" s="8">
        <v>19</v>
      </c>
      <c r="Z15" s="81">
        <v>32</v>
      </c>
      <c r="AA15" s="14">
        <v>32</v>
      </c>
      <c r="AB15" s="8">
        <v>8</v>
      </c>
      <c r="AC15" s="81">
        <v>32</v>
      </c>
      <c r="AD15" s="14">
        <v>34</v>
      </c>
      <c r="AE15" s="8">
        <v>6</v>
      </c>
      <c r="AF15" s="81">
        <v>32</v>
      </c>
      <c r="AG15" s="14">
        <v>31</v>
      </c>
      <c r="AH15" s="8">
        <v>8</v>
      </c>
      <c r="AI15" s="81">
        <v>32</v>
      </c>
      <c r="AJ15" s="14">
        <v>33</v>
      </c>
      <c r="AK15" s="8">
        <v>6</v>
      </c>
      <c r="AL15" s="81">
        <v>32</v>
      </c>
      <c r="AM15" s="212">
        <f>C15+F15+I15+L15+O15+R15+U15+X15+AA15+AD15+AG15+AJ15</f>
        <v>342</v>
      </c>
      <c r="AN15" s="213">
        <f t="shared" ref="AN15:AN19" si="1">D15+G15+J15+M15+P15+S15+V15+Y15+AB15+AE15+AH15+AK15</f>
        <v>124</v>
      </c>
      <c r="AO15" s="228">
        <f t="shared" si="0"/>
        <v>466</v>
      </c>
      <c r="AP15" s="214">
        <f t="shared" ref="AP15:AP19" si="2">(E15+H15+K15+N15+Q15+T15+W15+Z15+AC15+AF15+AI15+AL15)/12</f>
        <v>32</v>
      </c>
    </row>
    <row r="16" spans="1:43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2</v>
      </c>
      <c r="F16" s="14">
        <v>2</v>
      </c>
      <c r="G16" s="8">
        <v>1</v>
      </c>
      <c r="H16" s="81">
        <v>2</v>
      </c>
      <c r="I16" s="14">
        <v>2</v>
      </c>
      <c r="J16" s="8">
        <v>0</v>
      </c>
      <c r="K16" s="81">
        <v>2</v>
      </c>
      <c r="L16" s="14">
        <v>2</v>
      </c>
      <c r="M16" s="8">
        <v>1</v>
      </c>
      <c r="N16" s="81">
        <v>2</v>
      </c>
      <c r="O16" s="14">
        <v>2</v>
      </c>
      <c r="P16" s="8">
        <v>2</v>
      </c>
      <c r="Q16" s="81">
        <v>2</v>
      </c>
      <c r="R16" s="14">
        <v>2</v>
      </c>
      <c r="S16" s="8">
        <v>0</v>
      </c>
      <c r="T16" s="81">
        <v>2</v>
      </c>
      <c r="U16" s="14">
        <v>1</v>
      </c>
      <c r="V16" s="8">
        <v>2</v>
      </c>
      <c r="W16" s="81">
        <v>2</v>
      </c>
      <c r="X16" s="14">
        <v>1</v>
      </c>
      <c r="Y16" s="8">
        <v>1</v>
      </c>
      <c r="Z16" s="81">
        <v>2</v>
      </c>
      <c r="AA16" s="14">
        <v>2</v>
      </c>
      <c r="AB16" s="8">
        <v>0</v>
      </c>
      <c r="AC16" s="81">
        <v>2</v>
      </c>
      <c r="AD16" s="14">
        <v>2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1</v>
      </c>
      <c r="AL16" s="81">
        <v>2</v>
      </c>
      <c r="AM16" s="212">
        <f t="shared" ref="AM16:AM19" si="3">C16+F16+I16+L16+O16+R16+U16+X16+AA16+AD16+AG16+AJ16</f>
        <v>20</v>
      </c>
      <c r="AN16" s="213">
        <f t="shared" si="1"/>
        <v>9</v>
      </c>
      <c r="AO16" s="228">
        <f t="shared" si="0"/>
        <v>29</v>
      </c>
      <c r="AP16" s="214">
        <f t="shared" si="2"/>
        <v>2</v>
      </c>
    </row>
    <row r="17" spans="1:42" ht="29.25" customHeight="1" thickBot="1" x14ac:dyDescent="0.3">
      <c r="A17" s="84">
        <v>5</v>
      </c>
      <c r="B17" s="75" t="s">
        <v>65</v>
      </c>
      <c r="C17" s="14">
        <v>3</v>
      </c>
      <c r="D17" s="8">
        <v>2</v>
      </c>
      <c r="E17" s="81">
        <v>4</v>
      </c>
      <c r="F17" s="14">
        <v>4</v>
      </c>
      <c r="G17" s="8">
        <v>1</v>
      </c>
      <c r="H17" s="81">
        <v>4</v>
      </c>
      <c r="I17" s="14">
        <v>4</v>
      </c>
      <c r="J17" s="8">
        <v>1</v>
      </c>
      <c r="K17" s="81">
        <v>4</v>
      </c>
      <c r="L17" s="14">
        <v>4</v>
      </c>
      <c r="M17" s="8">
        <v>1</v>
      </c>
      <c r="N17" s="81">
        <v>4</v>
      </c>
      <c r="O17" s="14">
        <v>4</v>
      </c>
      <c r="P17" s="8">
        <v>2</v>
      </c>
      <c r="Q17" s="81">
        <v>4</v>
      </c>
      <c r="R17" s="14">
        <v>4</v>
      </c>
      <c r="S17" s="8">
        <v>1</v>
      </c>
      <c r="T17" s="81">
        <v>4</v>
      </c>
      <c r="U17" s="14">
        <v>2</v>
      </c>
      <c r="V17" s="8">
        <v>3</v>
      </c>
      <c r="W17" s="81">
        <v>4</v>
      </c>
      <c r="X17" s="14">
        <v>3</v>
      </c>
      <c r="Y17" s="8">
        <v>2</v>
      </c>
      <c r="Z17" s="81">
        <v>4</v>
      </c>
      <c r="AA17" s="14">
        <v>3</v>
      </c>
      <c r="AB17" s="8">
        <v>1</v>
      </c>
      <c r="AC17" s="81">
        <v>4</v>
      </c>
      <c r="AD17" s="14">
        <v>3</v>
      </c>
      <c r="AE17" s="8">
        <v>1</v>
      </c>
      <c r="AF17" s="81">
        <v>4</v>
      </c>
      <c r="AG17" s="14">
        <v>3</v>
      </c>
      <c r="AH17" s="8">
        <v>1</v>
      </c>
      <c r="AI17" s="81">
        <v>4</v>
      </c>
      <c r="AJ17" s="14">
        <v>3</v>
      </c>
      <c r="AK17" s="8">
        <v>2</v>
      </c>
      <c r="AL17" s="81">
        <v>4</v>
      </c>
      <c r="AM17" s="212">
        <f t="shared" si="3"/>
        <v>40</v>
      </c>
      <c r="AN17" s="213">
        <f t="shared" si="1"/>
        <v>18</v>
      </c>
      <c r="AO17" s="228">
        <f t="shared" si="0"/>
        <v>58</v>
      </c>
      <c r="AP17" s="214">
        <f t="shared" si="2"/>
        <v>4</v>
      </c>
    </row>
    <row r="18" spans="1:42" ht="39" customHeight="1" thickBot="1" x14ac:dyDescent="0.3">
      <c r="A18" s="83">
        <v>6</v>
      </c>
      <c r="B18" s="12" t="s">
        <v>66</v>
      </c>
      <c r="C18" s="14">
        <v>3</v>
      </c>
      <c r="D18" s="8">
        <v>0</v>
      </c>
      <c r="E18" s="81">
        <v>2</v>
      </c>
      <c r="F18" s="14">
        <v>3</v>
      </c>
      <c r="G18" s="8">
        <v>0</v>
      </c>
      <c r="H18" s="81">
        <v>2</v>
      </c>
      <c r="I18" s="14">
        <v>2</v>
      </c>
      <c r="J18" s="8">
        <v>0</v>
      </c>
      <c r="K18" s="81">
        <v>2</v>
      </c>
      <c r="L18" s="14">
        <v>2</v>
      </c>
      <c r="M18" s="8">
        <v>0</v>
      </c>
      <c r="N18" s="81">
        <v>2</v>
      </c>
      <c r="O18" s="14">
        <v>2</v>
      </c>
      <c r="P18" s="8">
        <v>0</v>
      </c>
      <c r="Q18" s="81">
        <v>2</v>
      </c>
      <c r="R18" s="14">
        <v>2</v>
      </c>
      <c r="S18" s="8">
        <v>0</v>
      </c>
      <c r="T18" s="81">
        <v>2</v>
      </c>
      <c r="U18" s="14">
        <v>2</v>
      </c>
      <c r="V18" s="8">
        <v>0</v>
      </c>
      <c r="W18" s="81">
        <v>2</v>
      </c>
      <c r="X18" s="14">
        <v>2</v>
      </c>
      <c r="Y18" s="8">
        <v>0</v>
      </c>
      <c r="Z18" s="81">
        <v>2</v>
      </c>
      <c r="AA18" s="14">
        <v>2</v>
      </c>
      <c r="AB18" s="8">
        <v>0</v>
      </c>
      <c r="AC18" s="81">
        <v>2</v>
      </c>
      <c r="AD18" s="14">
        <v>3</v>
      </c>
      <c r="AE18" s="8">
        <v>0</v>
      </c>
      <c r="AF18" s="81">
        <v>2</v>
      </c>
      <c r="AG18" s="14">
        <v>3</v>
      </c>
      <c r="AH18" s="8">
        <v>0</v>
      </c>
      <c r="AI18" s="81">
        <v>2</v>
      </c>
      <c r="AJ18" s="14">
        <v>3</v>
      </c>
      <c r="AK18" s="8">
        <v>0</v>
      </c>
      <c r="AL18" s="81">
        <v>2</v>
      </c>
      <c r="AM18" s="212">
        <f t="shared" si="3"/>
        <v>29</v>
      </c>
      <c r="AN18" s="213">
        <f t="shared" si="1"/>
        <v>0</v>
      </c>
      <c r="AO18" s="228">
        <f t="shared" si="0"/>
        <v>29</v>
      </c>
      <c r="AP18" s="214">
        <f t="shared" si="2"/>
        <v>2</v>
      </c>
    </row>
    <row r="19" spans="1:42" ht="27.75" customHeight="1" thickBot="1" x14ac:dyDescent="0.3">
      <c r="A19" s="83">
        <v>7</v>
      </c>
      <c r="B19" s="75" t="s">
        <v>68</v>
      </c>
      <c r="C19" s="77">
        <v>6</v>
      </c>
      <c r="D19" s="261">
        <v>0</v>
      </c>
      <c r="E19" s="79">
        <v>5</v>
      </c>
      <c r="F19" s="77">
        <v>6</v>
      </c>
      <c r="G19" s="261">
        <v>0</v>
      </c>
      <c r="H19" s="79">
        <v>5</v>
      </c>
      <c r="I19" s="77">
        <v>6</v>
      </c>
      <c r="J19" s="261">
        <v>0</v>
      </c>
      <c r="K19" s="79">
        <v>5</v>
      </c>
      <c r="L19" s="77">
        <v>6</v>
      </c>
      <c r="M19" s="261">
        <v>0</v>
      </c>
      <c r="N19" s="79">
        <v>5</v>
      </c>
      <c r="O19" s="77">
        <v>7</v>
      </c>
      <c r="P19" s="261">
        <v>0</v>
      </c>
      <c r="Q19" s="79">
        <v>5</v>
      </c>
      <c r="R19" s="77">
        <v>5</v>
      </c>
      <c r="S19" s="261">
        <v>0</v>
      </c>
      <c r="T19" s="79">
        <v>5</v>
      </c>
      <c r="U19" s="77">
        <v>4</v>
      </c>
      <c r="V19" s="261">
        <v>0</v>
      </c>
      <c r="W19" s="79">
        <v>5</v>
      </c>
      <c r="X19" s="77">
        <v>5</v>
      </c>
      <c r="Y19" s="261">
        <v>0</v>
      </c>
      <c r="Z19" s="79">
        <v>5</v>
      </c>
      <c r="AA19" s="77">
        <v>7</v>
      </c>
      <c r="AB19" s="261">
        <v>0</v>
      </c>
      <c r="AC19" s="79">
        <v>5</v>
      </c>
      <c r="AD19" s="77">
        <v>7</v>
      </c>
      <c r="AE19" s="261">
        <v>0</v>
      </c>
      <c r="AF19" s="79">
        <v>5</v>
      </c>
      <c r="AG19" s="77">
        <v>7</v>
      </c>
      <c r="AH19" s="261">
        <v>0</v>
      </c>
      <c r="AI19" s="79">
        <v>5</v>
      </c>
      <c r="AJ19" s="77">
        <v>7</v>
      </c>
      <c r="AK19" s="261">
        <v>0</v>
      </c>
      <c r="AL19" s="79">
        <v>5</v>
      </c>
      <c r="AM19" s="209">
        <f t="shared" si="3"/>
        <v>73</v>
      </c>
      <c r="AN19" s="210">
        <f t="shared" si="1"/>
        <v>0</v>
      </c>
      <c r="AO19" s="258">
        <f t="shared" si="0"/>
        <v>73</v>
      </c>
      <c r="AP19" s="211">
        <f t="shared" si="2"/>
        <v>5</v>
      </c>
    </row>
    <row r="20" spans="1:42" ht="28.5" customHeight="1" thickBot="1" x14ac:dyDescent="0.3">
      <c r="A20" s="382" t="s">
        <v>32</v>
      </c>
      <c r="B20" s="383"/>
      <c r="C20" s="428" t="s">
        <v>124</v>
      </c>
      <c r="D20" s="429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269"/>
      <c r="AN20" s="269"/>
      <c r="AO20" s="269"/>
      <c r="AP20" s="270"/>
    </row>
    <row r="21" spans="1:42" ht="28.5" customHeight="1" thickBot="1" x14ac:dyDescent="0.3">
      <c r="A21" s="408" t="s">
        <v>24</v>
      </c>
      <c r="B21" s="441"/>
      <c r="C21" s="431" t="s">
        <v>75</v>
      </c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268"/>
      <c r="AN21" s="268"/>
      <c r="AO21" s="268"/>
      <c r="AP21" s="271"/>
    </row>
    <row r="22" spans="1:42" ht="29.25" customHeight="1" thickBot="1" x14ac:dyDescent="0.3">
      <c r="A22" s="392" t="s">
        <v>33</v>
      </c>
      <c r="B22" s="440"/>
      <c r="C22" s="425" t="s">
        <v>104</v>
      </c>
      <c r="D22" s="426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272"/>
      <c r="AN22" s="272"/>
      <c r="AO22" s="272"/>
      <c r="AP22" s="273"/>
    </row>
    <row r="23" spans="1:42" ht="46.5" customHeight="1" x14ac:dyDescent="0.25">
      <c r="A23" s="412" t="s">
        <v>50</v>
      </c>
      <c r="B23" s="413"/>
      <c r="C23" s="274">
        <f>C19+C18+C17+C16+C15+C14+C13</f>
        <v>80</v>
      </c>
      <c r="D23" s="275"/>
      <c r="E23" s="276">
        <f>C23*100/C25</f>
        <v>64</v>
      </c>
      <c r="F23" s="274">
        <f>F19+F18+F17+F16+F15+F14+F13</f>
        <v>92</v>
      </c>
      <c r="G23" s="275"/>
      <c r="H23" s="276">
        <f>F23*100/F25</f>
        <v>82.142857142857139</v>
      </c>
      <c r="I23" s="274">
        <f>I19+I18+I17+I16+I15+I14+I13</f>
        <v>100</v>
      </c>
      <c r="J23" s="275"/>
      <c r="K23" s="277">
        <f>I23*100/I25</f>
        <v>80.645161290322577</v>
      </c>
      <c r="L23" s="274">
        <f>L19+L18+L17+L16+L15+L14+L13</f>
        <v>104</v>
      </c>
      <c r="M23" s="275"/>
      <c r="N23" s="276">
        <f>L23*100/L25</f>
        <v>86.666666666666671</v>
      </c>
      <c r="O23" s="274">
        <f>O19+O18+O17+O16+O15+O14+O13</f>
        <v>92</v>
      </c>
      <c r="P23" s="275"/>
      <c r="Q23" s="277">
        <f>O23*100/O25</f>
        <v>74.193548387096769</v>
      </c>
      <c r="R23" s="274">
        <f>R19+R18+R17+R16+R15+R14+R13</f>
        <v>96</v>
      </c>
      <c r="S23" s="275"/>
      <c r="T23" s="276">
        <f>R23*100/R25</f>
        <v>80</v>
      </c>
      <c r="U23" s="274">
        <f>U19+U18+U17+U16+U15+U14+U13</f>
        <v>48</v>
      </c>
      <c r="V23" s="275"/>
      <c r="W23" s="276">
        <f>U23*100/U25</f>
        <v>40.677966101694913</v>
      </c>
      <c r="X23" s="274">
        <f>X19+X18+X17+X16+X15+X14+X13</f>
        <v>72</v>
      </c>
      <c r="Y23" s="275"/>
      <c r="Z23" s="277">
        <f>X23*100/X25</f>
        <v>57.6</v>
      </c>
      <c r="AA23" s="274">
        <f>AA19+AA18+AA17+AA16+AA15+AA14+AA13</f>
        <v>100</v>
      </c>
      <c r="AB23" s="275"/>
      <c r="AC23" s="276">
        <f>AA23*100/AA25</f>
        <v>83.333333333333329</v>
      </c>
      <c r="AD23" s="274">
        <f>AD19+AD18+AD17+AD16+AD15+AD14+AD13</f>
        <v>108</v>
      </c>
      <c r="AE23" s="275"/>
      <c r="AF23" s="277">
        <f>AD23*100/AD25</f>
        <v>87.096774193548384</v>
      </c>
      <c r="AG23" s="274">
        <f>AG19+AG18+AG17+AG16+AG15+AG14+AG13</f>
        <v>100</v>
      </c>
      <c r="AH23" s="275"/>
      <c r="AI23" s="276">
        <f>AG23*100/AG25</f>
        <v>83.333333333333329</v>
      </c>
      <c r="AJ23" s="274">
        <f>AJ19+AJ18+AJ17+AJ16+AJ15+AJ14+AJ13</f>
        <v>104</v>
      </c>
      <c r="AK23" s="275"/>
      <c r="AL23" s="277">
        <f>AJ23*100/AJ25</f>
        <v>83.870967741935488</v>
      </c>
      <c r="AM23" s="278">
        <f>C23+F23+I23+L23+O23+R23+U23+X23+AA23+AD23+AG23+AJ23</f>
        <v>1096</v>
      </c>
      <c r="AN23" s="252"/>
      <c r="AO23" s="253">
        <f t="shared" ref="AO23:AO25" si="4">AM23+AN23</f>
        <v>1096</v>
      </c>
      <c r="AP23" s="267">
        <f>(E23+H23+K23+N23+Q23+T23+W23+Z23+AC23+AF23+AI23+AL23)/12</f>
        <v>75.296717349232395</v>
      </c>
    </row>
    <row r="24" spans="1:42" ht="66" customHeight="1" thickBot="1" x14ac:dyDescent="0.3">
      <c r="A24" s="414" t="s">
        <v>97</v>
      </c>
      <c r="B24" s="415"/>
      <c r="C24" s="197"/>
      <c r="D24" s="198">
        <f>D19+D18+D17+D16+D15+D14+D13</f>
        <v>45</v>
      </c>
      <c r="E24" s="199">
        <v>36</v>
      </c>
      <c r="F24" s="197"/>
      <c r="G24" s="198">
        <f>G19+G18+G17+G16+G15+G14+G13</f>
        <v>20</v>
      </c>
      <c r="H24" s="199">
        <v>18</v>
      </c>
      <c r="I24" s="201"/>
      <c r="J24" s="198">
        <f>J19+J18+J17+J16+J15+J14+J13</f>
        <v>24</v>
      </c>
      <c r="K24" s="202">
        <v>19</v>
      </c>
      <c r="L24" s="197"/>
      <c r="M24" s="198">
        <f>M19+M18+M17+M16+M15+M14+M13</f>
        <v>16</v>
      </c>
      <c r="N24" s="199">
        <v>13</v>
      </c>
      <c r="O24" s="201"/>
      <c r="P24" s="198">
        <f>P19+P18+P17+P16+P15+P14+P13</f>
        <v>32</v>
      </c>
      <c r="Q24" s="202">
        <v>26</v>
      </c>
      <c r="R24" s="197"/>
      <c r="S24" s="198">
        <f>S19+S18+S17+S16+S15+S14+S13</f>
        <v>24</v>
      </c>
      <c r="T24" s="199">
        <v>20</v>
      </c>
      <c r="U24" s="197"/>
      <c r="V24" s="198">
        <f>V19+V18+V17+V16+V15+V14+V13</f>
        <v>70</v>
      </c>
      <c r="W24" s="199">
        <v>59</v>
      </c>
      <c r="X24" s="201"/>
      <c r="Y24" s="198">
        <f>Y19+Y18+Y17+Y16+Y15+Y14+Y13</f>
        <v>53</v>
      </c>
      <c r="Z24" s="202">
        <v>42</v>
      </c>
      <c r="AA24" s="197"/>
      <c r="AB24" s="198">
        <f>AB19+AB18+AB17+AB16+AB15+AB14+AB13</f>
        <v>20</v>
      </c>
      <c r="AC24" s="199">
        <v>17</v>
      </c>
      <c r="AD24" s="201"/>
      <c r="AE24" s="198">
        <f>AE19+AE18+AE17+AE16+AE15+AE14+AE13</f>
        <v>16</v>
      </c>
      <c r="AF24" s="202">
        <v>13</v>
      </c>
      <c r="AG24" s="197"/>
      <c r="AH24" s="198">
        <f>AH19+AH18+AH17+AH16+AH15+AH14+AH13</f>
        <v>20</v>
      </c>
      <c r="AI24" s="199">
        <v>17</v>
      </c>
      <c r="AJ24" s="201"/>
      <c r="AK24" s="198">
        <f>AK19+AK18+AK17+AK16+AK15+AK14+AK13</f>
        <v>20</v>
      </c>
      <c r="AL24" s="202">
        <v>16</v>
      </c>
      <c r="AM24" s="197"/>
      <c r="AN24" s="57">
        <f>D24+G24+J24+M24+P24+S24+V24+Y24+AB24+AE24+AH24+AK24</f>
        <v>360</v>
      </c>
      <c r="AO24" s="254">
        <f t="shared" si="4"/>
        <v>360</v>
      </c>
      <c r="AP24" s="17">
        <f>(E24+H24+K24+N24+Q24+T24+W24+Z24+AC24+AF24+AI24+AL24)/12</f>
        <v>24.666666666666668</v>
      </c>
    </row>
    <row r="25" spans="1:42" ht="36.75" customHeight="1" thickBot="1" x14ac:dyDescent="0.3">
      <c r="A25" s="382" t="s">
        <v>35</v>
      </c>
      <c r="B25" s="383"/>
      <c r="C25" s="445">
        <f>C23+D24</f>
        <v>125</v>
      </c>
      <c r="D25" s="446"/>
      <c r="E25" s="200">
        <f>E19+E18+E17+E16+E15+E14+E13</f>
        <v>100</v>
      </c>
      <c r="F25" s="442">
        <f>F23+G24</f>
        <v>112</v>
      </c>
      <c r="G25" s="443"/>
      <c r="H25" s="200">
        <f>H19+H18+H17+H16+H15+H14+H13</f>
        <v>100</v>
      </c>
      <c r="I25" s="444">
        <f>I23+J24</f>
        <v>124</v>
      </c>
      <c r="J25" s="443"/>
      <c r="K25" s="203">
        <f>K19+K18+K17+K16+K15+K14+K13</f>
        <v>100</v>
      </c>
      <c r="L25" s="442">
        <f>L23+M24</f>
        <v>120</v>
      </c>
      <c r="M25" s="443"/>
      <c r="N25" s="200">
        <f>N19+N18+N17+N16+N15+N14+N13</f>
        <v>100</v>
      </c>
      <c r="O25" s="444">
        <f>O23+P24</f>
        <v>124</v>
      </c>
      <c r="P25" s="443"/>
      <c r="Q25" s="203">
        <f>Q19+Q18+Q17+Q16+Q15+Q14+Q13</f>
        <v>100</v>
      </c>
      <c r="R25" s="442">
        <f>R23+S24</f>
        <v>120</v>
      </c>
      <c r="S25" s="443"/>
      <c r="T25" s="200">
        <f>T19+T18+T17+T16+T15+T14+T13</f>
        <v>100</v>
      </c>
      <c r="U25" s="442">
        <f>U23+V24</f>
        <v>118</v>
      </c>
      <c r="V25" s="443"/>
      <c r="W25" s="200">
        <f>W19+W18+W17+W16+W15+W14+W13</f>
        <v>100</v>
      </c>
      <c r="X25" s="444">
        <f>X23+Y24</f>
        <v>125</v>
      </c>
      <c r="Y25" s="443"/>
      <c r="Z25" s="203">
        <f>Z19+Z18+Z17+Z16+Z15+Z14+Z13</f>
        <v>100</v>
      </c>
      <c r="AA25" s="442">
        <f>AA23+AB24</f>
        <v>120</v>
      </c>
      <c r="AB25" s="443"/>
      <c r="AC25" s="200">
        <f>AC19+AC18+AC17+AC16+AC15+AC14+AC13</f>
        <v>100</v>
      </c>
      <c r="AD25" s="444">
        <f>AD23+AE24</f>
        <v>124</v>
      </c>
      <c r="AE25" s="443"/>
      <c r="AF25" s="203">
        <f>AF19+AF18+AF17+AF16+AF15+AF14+AF13</f>
        <v>100</v>
      </c>
      <c r="AG25" s="442">
        <f>AG23+AH24</f>
        <v>120</v>
      </c>
      <c r="AH25" s="443"/>
      <c r="AI25" s="200">
        <f>AI19+AI18+AI17+AI16+AI15+AI14+AI13</f>
        <v>100</v>
      </c>
      <c r="AJ25" s="444">
        <f>AJ23+AK24</f>
        <v>124</v>
      </c>
      <c r="AK25" s="443"/>
      <c r="AL25" s="203">
        <f>AL19+AL18+AL17+AL16+AL15+AL14+AL13</f>
        <v>100</v>
      </c>
      <c r="AM25" s="256">
        <f>AM23+AM24</f>
        <v>1096</v>
      </c>
      <c r="AN25" s="256">
        <f>AN23+AN24</f>
        <v>360</v>
      </c>
      <c r="AO25" s="257">
        <f t="shared" si="4"/>
        <v>1456</v>
      </c>
      <c r="AP25" s="260">
        <f>AP23+AP24</f>
        <v>99.963384015899067</v>
      </c>
    </row>
    <row r="26" spans="1:42" ht="34.5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  <c r="AP26" s="388"/>
    </row>
    <row r="27" spans="1:42" ht="25.5" customHeight="1" x14ac:dyDescent="0.25">
      <c r="A27" s="44"/>
      <c r="B27" s="10" t="s">
        <v>41</v>
      </c>
      <c r="C27" s="11">
        <f>AR37*C30</f>
        <v>80</v>
      </c>
      <c r="D27" s="11"/>
      <c r="E27" s="11"/>
      <c r="F27" s="11">
        <f>AR37*F30</f>
        <v>92</v>
      </c>
      <c r="G27" s="11"/>
      <c r="H27" s="11"/>
      <c r="I27" s="11">
        <f>AR37*I30</f>
        <v>100</v>
      </c>
      <c r="J27" s="11"/>
      <c r="K27" s="11"/>
      <c r="L27" s="11">
        <f>AR37*L30</f>
        <v>104</v>
      </c>
      <c r="M27" s="11"/>
      <c r="N27" s="11"/>
      <c r="O27" s="11">
        <f>AR37*O30</f>
        <v>92</v>
      </c>
      <c r="P27" s="11"/>
      <c r="Q27" s="11"/>
      <c r="R27" s="11">
        <f>AR37*R30</f>
        <v>96</v>
      </c>
      <c r="S27" s="11"/>
      <c r="T27" s="11"/>
      <c r="U27" s="11">
        <f>AR37*U30</f>
        <v>48</v>
      </c>
      <c r="V27" s="11"/>
      <c r="W27" s="11"/>
      <c r="X27" s="11">
        <f>AR37*X30</f>
        <v>72</v>
      </c>
      <c r="Y27" s="11"/>
      <c r="Z27" s="11"/>
      <c r="AA27" s="11">
        <f>AR37*AA30</f>
        <v>100</v>
      </c>
      <c r="AB27" s="11"/>
      <c r="AC27" s="11"/>
      <c r="AD27" s="11">
        <f>AR37*AD30</f>
        <v>108</v>
      </c>
      <c r="AE27" s="11"/>
      <c r="AF27" s="11"/>
      <c r="AG27" s="11">
        <f>AR37*AG30</f>
        <v>100</v>
      </c>
      <c r="AH27" s="11"/>
      <c r="AI27" s="11"/>
      <c r="AJ27" s="11">
        <f>AR37*AJ30</f>
        <v>104</v>
      </c>
      <c r="AK27" s="11"/>
      <c r="AL27" s="11"/>
      <c r="AM27" s="11">
        <f>C27+F27+I27+L27+O27+R27+U27+X27+AA27+AD27+AG27+AJ27</f>
        <v>1096</v>
      </c>
      <c r="AN27" s="225"/>
      <c r="AO27" s="225"/>
      <c r="AP27" s="224"/>
    </row>
    <row r="28" spans="1:42" ht="22.5" customHeight="1" x14ac:dyDescent="0.25">
      <c r="A28" s="44"/>
      <c r="B28" s="10" t="s">
        <v>42</v>
      </c>
      <c r="C28" s="11">
        <f>AR39*C31</f>
        <v>44.55</v>
      </c>
      <c r="D28" s="11"/>
      <c r="E28" s="11"/>
      <c r="F28" s="11">
        <f>AR39*F31</f>
        <v>20.25</v>
      </c>
      <c r="G28" s="11"/>
      <c r="H28" s="11"/>
      <c r="I28" s="11">
        <f>AR39*I31</f>
        <v>24.299999999999997</v>
      </c>
      <c r="J28" s="11"/>
      <c r="K28" s="11"/>
      <c r="L28" s="11">
        <f>AR39*L31</f>
        <v>16.2</v>
      </c>
      <c r="M28" s="11"/>
      <c r="N28" s="11"/>
      <c r="O28" s="11">
        <f>AR39*O31</f>
        <v>32.4</v>
      </c>
      <c r="P28" s="11"/>
      <c r="Q28" s="11"/>
      <c r="R28" s="11">
        <f>AR39*R31</f>
        <v>24.299999999999997</v>
      </c>
      <c r="S28" s="11"/>
      <c r="T28" s="11"/>
      <c r="U28" s="11">
        <f>AR39*U31</f>
        <v>68.849999999999994</v>
      </c>
      <c r="V28" s="11"/>
      <c r="W28" s="11"/>
      <c r="X28" s="11">
        <f>AR39*X31</f>
        <v>52.65</v>
      </c>
      <c r="Y28" s="11"/>
      <c r="Z28" s="11"/>
      <c r="AA28" s="11">
        <f>AR39*AA31</f>
        <v>20.25</v>
      </c>
      <c r="AB28" s="11"/>
      <c r="AC28" s="11"/>
      <c r="AD28" s="11">
        <f>AR39*AD31</f>
        <v>16.2</v>
      </c>
      <c r="AE28" s="11"/>
      <c r="AF28" s="11"/>
      <c r="AG28" s="11">
        <f>AR39*AG31</f>
        <v>20.25</v>
      </c>
      <c r="AH28" s="11"/>
      <c r="AI28" s="11"/>
      <c r="AJ28" s="11">
        <f>AR39*AJ31</f>
        <v>20.25</v>
      </c>
      <c r="AK28" s="11"/>
      <c r="AL28" s="11"/>
      <c r="AM28" s="11">
        <f>C28+F28+I28+L28+O28+R28+U28+X28+AA28+AD28+AG28+AJ28</f>
        <v>360.45</v>
      </c>
      <c r="AN28" s="225"/>
      <c r="AO28" s="225"/>
      <c r="AP28" s="224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225"/>
      <c r="AO29" s="225"/>
      <c r="AP29" s="224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224"/>
      <c r="AO30" s="224"/>
      <c r="AP30" s="224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224"/>
      <c r="AO31" s="224"/>
      <c r="AP31" s="224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224"/>
      <c r="AO32" s="224"/>
      <c r="AP32" s="224"/>
    </row>
    <row r="33" spans="1:44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  <c r="AP33" s="404"/>
    </row>
    <row r="34" spans="1:44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4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4" x14ac:dyDescent="0.25">
      <c r="B37" t="s">
        <v>39</v>
      </c>
      <c r="AM37">
        <v>1092</v>
      </c>
      <c r="AP37" t="s">
        <v>40</v>
      </c>
      <c r="AR37" s="9">
        <v>4</v>
      </c>
    </row>
    <row r="39" spans="1:44" x14ac:dyDescent="0.25">
      <c r="AM39">
        <v>364</v>
      </c>
      <c r="AR39">
        <v>4.05</v>
      </c>
    </row>
  </sheetData>
  <mergeCells count="46">
    <mergeCell ref="A26:AP26"/>
    <mergeCell ref="B33:T33"/>
    <mergeCell ref="U33:AP33"/>
    <mergeCell ref="AG25:AH25"/>
    <mergeCell ref="AJ25:AK25"/>
    <mergeCell ref="A25:B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AE2:AP2"/>
    <mergeCell ref="X5:AQ5"/>
    <mergeCell ref="B6:AP6"/>
    <mergeCell ref="B7:AP7"/>
    <mergeCell ref="U10:W10"/>
    <mergeCell ref="AE4:AM4"/>
    <mergeCell ref="A24:B24"/>
    <mergeCell ref="A22:B22"/>
    <mergeCell ref="C22:AL22"/>
    <mergeCell ref="A23:B23"/>
    <mergeCell ref="A20:B20"/>
    <mergeCell ref="C20:AL20"/>
    <mergeCell ref="A21:B21"/>
    <mergeCell ref="C21:AL21"/>
    <mergeCell ref="A9:A12"/>
    <mergeCell ref="B9:B12"/>
    <mergeCell ref="C9:AL9"/>
    <mergeCell ref="AP9:AP10"/>
    <mergeCell ref="C10:E10"/>
    <mergeCell ref="F10:H10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AM9:AO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S39"/>
  <sheetViews>
    <sheetView view="pageBreakPreview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112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106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24</v>
      </c>
      <c r="D13" s="13">
        <f>C28*E13/100</f>
        <v>6.0720000000000001</v>
      </c>
      <c r="E13" s="81">
        <v>40</v>
      </c>
      <c r="F13" s="14">
        <f>F27*H13/100</f>
        <v>27.6</v>
      </c>
      <c r="G13" s="13">
        <f>F28*H13/100</f>
        <v>2.76</v>
      </c>
      <c r="H13" s="81">
        <v>40</v>
      </c>
      <c r="I13" s="14">
        <f>I27*K13/100</f>
        <v>30</v>
      </c>
      <c r="J13" s="13">
        <f>I28*K13/100</f>
        <v>3.3119999999999998</v>
      </c>
      <c r="K13" s="81">
        <v>40</v>
      </c>
      <c r="L13" s="14">
        <f>L27*N13/100</f>
        <v>31.2</v>
      </c>
      <c r="M13" s="13">
        <f>L28*N13/100</f>
        <v>2.2079999999999997</v>
      </c>
      <c r="N13" s="81">
        <v>40</v>
      </c>
      <c r="O13" s="14">
        <f>O27*Q13/100</f>
        <v>27.6</v>
      </c>
      <c r="P13" s="13">
        <f>O28*Q13/100</f>
        <v>4.4159999999999995</v>
      </c>
      <c r="Q13" s="81">
        <v>40</v>
      </c>
      <c r="R13" s="14">
        <f>R27*T13/100</f>
        <v>28.8</v>
      </c>
      <c r="S13" s="13">
        <f>R28*T13/100</f>
        <v>3.3119999999999998</v>
      </c>
      <c r="T13" s="81">
        <v>40</v>
      </c>
      <c r="U13" s="14">
        <f>U27*W13/100</f>
        <v>0</v>
      </c>
      <c r="V13" s="13">
        <f>U28*W13/100</f>
        <v>17.111999999999998</v>
      </c>
      <c r="W13" s="81">
        <v>40</v>
      </c>
      <c r="X13" s="14">
        <f>X27*Z13/100</f>
        <v>27.6</v>
      </c>
      <c r="Y13" s="13">
        <f>X28*Z13/100</f>
        <v>4.4159999999999995</v>
      </c>
      <c r="Z13" s="81">
        <v>40</v>
      </c>
      <c r="AA13" s="14">
        <f>AA27*AC13/100</f>
        <v>30</v>
      </c>
      <c r="AB13" s="13">
        <f>AA28*AC13/100</f>
        <v>2.76</v>
      </c>
      <c r="AC13" s="81">
        <v>40</v>
      </c>
      <c r="AD13" s="14">
        <f>AD27*AF13/100</f>
        <v>32.4</v>
      </c>
      <c r="AE13" s="13">
        <f>AD28*AF13/100</f>
        <v>2.2079999999999997</v>
      </c>
      <c r="AF13" s="81">
        <v>40</v>
      </c>
      <c r="AG13" s="14">
        <f>AG27*AI13/100</f>
        <v>30</v>
      </c>
      <c r="AH13" s="13">
        <f>AG28*AI13/100</f>
        <v>2.76</v>
      </c>
      <c r="AI13" s="81">
        <v>40</v>
      </c>
      <c r="AJ13" s="14">
        <f>AJ27*AL13/100</f>
        <v>31.2</v>
      </c>
      <c r="AK13" s="13">
        <f>AJ28*AL13/100</f>
        <v>2.76</v>
      </c>
      <c r="AL13" s="81">
        <v>40</v>
      </c>
      <c r="AM13" s="134">
        <f>C13+F13+I13+L13+O13+R13+U13+X13+AA13+AD13+AG13+AJ13</f>
        <v>320.39999999999998</v>
      </c>
      <c r="AN13" s="49">
        <f>D13+G13+J13+M13+P13+S13+V13+Y13+AB13+AE13+AH13+AK13</f>
        <v>54.095999999999989</v>
      </c>
      <c r="AO13" s="15">
        <f>(E13+H13+K13+N13+Q13+T13+W13+Z13+AC13+AF13+AI13+AL13)/12</f>
        <v>40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13.2</v>
      </c>
      <c r="D14" s="78">
        <f>C28*E14/100</f>
        <v>3.3395999999999999</v>
      </c>
      <c r="E14" s="79">
        <v>22</v>
      </c>
      <c r="F14" s="77">
        <f>F27*H14/100</f>
        <v>15.18</v>
      </c>
      <c r="G14" s="78">
        <f>F28*H14/100</f>
        <v>1.5179999999999998</v>
      </c>
      <c r="H14" s="79">
        <v>22</v>
      </c>
      <c r="I14" s="77">
        <f>I27*K14/100</f>
        <v>16.5</v>
      </c>
      <c r="J14" s="78">
        <f>I28*K14/100</f>
        <v>1.8215999999999999</v>
      </c>
      <c r="K14" s="79">
        <v>22</v>
      </c>
      <c r="L14" s="77">
        <f>L27*N14/100</f>
        <v>17.16</v>
      </c>
      <c r="M14" s="78">
        <f>L28*N14/100</f>
        <v>1.2143999999999999</v>
      </c>
      <c r="N14" s="79">
        <v>22</v>
      </c>
      <c r="O14" s="77">
        <f>O27*Q14/100</f>
        <v>15.18</v>
      </c>
      <c r="P14" s="78">
        <f>O28*Q14/100</f>
        <v>2.4287999999999998</v>
      </c>
      <c r="Q14" s="79">
        <v>22</v>
      </c>
      <c r="R14" s="77">
        <f>R27*T14/100</f>
        <v>15.84</v>
      </c>
      <c r="S14" s="78">
        <f>R28*T14/100</f>
        <v>1.8215999999999999</v>
      </c>
      <c r="T14" s="79">
        <v>22</v>
      </c>
      <c r="U14" s="77">
        <f>U27*W14/100</f>
        <v>0</v>
      </c>
      <c r="V14" s="78">
        <f>U28*W14/100</f>
        <v>9.4115999999999982</v>
      </c>
      <c r="W14" s="79">
        <v>22</v>
      </c>
      <c r="X14" s="77">
        <f>X27*Z14/100</f>
        <v>15.18</v>
      </c>
      <c r="Y14" s="78">
        <f>X28*Z14/100</f>
        <v>2.4287999999999998</v>
      </c>
      <c r="Z14" s="79">
        <v>22</v>
      </c>
      <c r="AA14" s="77">
        <f>AA27*AC14/100</f>
        <v>16.5</v>
      </c>
      <c r="AB14" s="78">
        <f>AA28*AC14/100</f>
        <v>1.5179999999999998</v>
      </c>
      <c r="AC14" s="79">
        <v>22</v>
      </c>
      <c r="AD14" s="77">
        <f>AD27*AF14/100</f>
        <v>17.82</v>
      </c>
      <c r="AE14" s="78">
        <f>AD28*AF14/100</f>
        <v>1.2143999999999999</v>
      </c>
      <c r="AF14" s="79">
        <v>22</v>
      </c>
      <c r="AG14" s="77">
        <f>AG27*AI14/100</f>
        <v>16.5</v>
      </c>
      <c r="AH14" s="78">
        <f>AG28*AI14/100</f>
        <v>1.5179999999999998</v>
      </c>
      <c r="AI14" s="79">
        <v>22</v>
      </c>
      <c r="AJ14" s="77">
        <f>AJ27*AL14/100</f>
        <v>17.16</v>
      </c>
      <c r="AK14" s="78">
        <f>AJ28*AL14/100</f>
        <v>1.5179999999999998</v>
      </c>
      <c r="AL14" s="79">
        <v>22</v>
      </c>
      <c r="AM14" s="125">
        <f>C14+F14+I14+L14+O14+R14+U14+X14+AA14+AD14+AG14+AJ14</f>
        <v>176.22</v>
      </c>
      <c r="AN14" s="126">
        <f t="shared" ref="AN14:AN19" si="0">D14+G14+J14+M14+P14+S14+V14+Y14+AB14+AE14+AH14+AK14</f>
        <v>29.752800000000001</v>
      </c>
      <c r="AO14" s="127">
        <f>(E14+H14+K14+N14+Q14+T14+W14+Z14+AC14+AF14+AI14+AL14)/12</f>
        <v>22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28">
        <f>C27*E15/100</f>
        <v>16.2</v>
      </c>
      <c r="D15" s="129">
        <f>C28*E15/100</f>
        <v>4.0986000000000002</v>
      </c>
      <c r="E15" s="81">
        <v>27</v>
      </c>
      <c r="F15" s="128">
        <f>F27*H15/100</f>
        <v>18.63</v>
      </c>
      <c r="G15" s="129">
        <f>F28*H15/100</f>
        <v>1.8629999999999998</v>
      </c>
      <c r="H15" s="81">
        <v>27</v>
      </c>
      <c r="I15" s="128">
        <f>I27*K15/100</f>
        <v>20.25</v>
      </c>
      <c r="J15" s="129">
        <f>I28*K15/100</f>
        <v>2.2355999999999998</v>
      </c>
      <c r="K15" s="81">
        <v>27</v>
      </c>
      <c r="L15" s="128">
        <f>L27*N15/100</f>
        <v>21.06</v>
      </c>
      <c r="M15" s="129">
        <f>L28*N15/100</f>
        <v>1.4903999999999999</v>
      </c>
      <c r="N15" s="81">
        <v>27</v>
      </c>
      <c r="O15" s="128">
        <f>O27*Q15/100</f>
        <v>18.63</v>
      </c>
      <c r="P15" s="129">
        <f>O28*Q15/100</f>
        <v>2.9807999999999999</v>
      </c>
      <c r="Q15" s="81">
        <v>27</v>
      </c>
      <c r="R15" s="128">
        <f>R27*T15/100</f>
        <v>19.440000000000001</v>
      </c>
      <c r="S15" s="129">
        <f>R28*T15/100</f>
        <v>2.2355999999999998</v>
      </c>
      <c r="T15" s="81">
        <v>27</v>
      </c>
      <c r="U15" s="128">
        <f>U27*W15/100</f>
        <v>0</v>
      </c>
      <c r="V15" s="129">
        <f>U28*W15/100</f>
        <v>11.550599999999999</v>
      </c>
      <c r="W15" s="81">
        <v>27</v>
      </c>
      <c r="X15" s="128">
        <f>X27*Z15/100</f>
        <v>18.63</v>
      </c>
      <c r="Y15" s="129">
        <f>X28*Z15/100</f>
        <v>2.9807999999999999</v>
      </c>
      <c r="Z15" s="81">
        <v>27</v>
      </c>
      <c r="AA15" s="128">
        <f>AA27*AC15/100</f>
        <v>20.25</v>
      </c>
      <c r="AB15" s="129">
        <f>AA28*AC15/100</f>
        <v>1.8629999999999998</v>
      </c>
      <c r="AC15" s="81">
        <v>27</v>
      </c>
      <c r="AD15" s="128">
        <f>AD27*AF15/100</f>
        <v>21.87</v>
      </c>
      <c r="AE15" s="129">
        <f>AD28*AF15/100</f>
        <v>1.4903999999999999</v>
      </c>
      <c r="AF15" s="81">
        <v>27</v>
      </c>
      <c r="AG15" s="128">
        <f>AG27*AI15/100</f>
        <v>20.25</v>
      </c>
      <c r="AH15" s="129">
        <f>AG28*AI15/100</f>
        <v>1.8629999999999998</v>
      </c>
      <c r="AI15" s="81">
        <v>27</v>
      </c>
      <c r="AJ15" s="128">
        <f>AJ27*AL15/100</f>
        <v>21.06</v>
      </c>
      <c r="AK15" s="129">
        <f>AJ28*AL15/100</f>
        <v>1.8629999999999998</v>
      </c>
      <c r="AL15" s="81">
        <v>27</v>
      </c>
      <c r="AM15" s="130">
        <f>C15+F15+I15+L15+O15+R15+U15+X15+AA15+AD15+AG15+AJ15</f>
        <v>216.27</v>
      </c>
      <c r="AN15" s="131">
        <f t="shared" si="0"/>
        <v>36.514799999999994</v>
      </c>
      <c r="AO15" s="15">
        <f t="shared" ref="AO15:AO19" si="1">(E15+H15+K15+N15+Q15+T15+W15+Z15+AC15+AF15+AI15+AL15)/12</f>
        <v>27</v>
      </c>
      <c r="AP15" s="143"/>
    </row>
    <row r="16" spans="1:44" ht="51" customHeight="1" thickBot="1" x14ac:dyDescent="0.3">
      <c r="A16" s="83">
        <v>4</v>
      </c>
      <c r="B16" s="76" t="s">
        <v>64</v>
      </c>
      <c r="C16" s="14">
        <f>C27*E16/100</f>
        <v>2.4</v>
      </c>
      <c r="D16" s="8">
        <f>C28*E16/100</f>
        <v>0.60719999999999996</v>
      </c>
      <c r="E16" s="81">
        <v>4</v>
      </c>
      <c r="F16" s="14">
        <f>F27*H16/100</f>
        <v>2.76</v>
      </c>
      <c r="G16" s="8">
        <f>F28*H16/100</f>
        <v>0.27599999999999997</v>
      </c>
      <c r="H16" s="81">
        <v>4</v>
      </c>
      <c r="I16" s="14">
        <f>I27*K16/100</f>
        <v>3</v>
      </c>
      <c r="J16" s="8">
        <f>I28*K16/100</f>
        <v>0.33119999999999999</v>
      </c>
      <c r="K16" s="81">
        <v>4</v>
      </c>
      <c r="L16" s="14">
        <f>L27*N16/100</f>
        <v>3.12</v>
      </c>
      <c r="M16" s="8">
        <f>L28*N16/100</f>
        <v>0.2208</v>
      </c>
      <c r="N16" s="81">
        <v>4</v>
      </c>
      <c r="O16" s="14">
        <f>O27*Q16/100</f>
        <v>2.76</v>
      </c>
      <c r="P16" s="8">
        <f>O28*Q16/100</f>
        <v>0.44159999999999999</v>
      </c>
      <c r="Q16" s="81">
        <v>4</v>
      </c>
      <c r="R16" s="14">
        <f>R27*T16/100</f>
        <v>2.88</v>
      </c>
      <c r="S16" s="8">
        <f>R28*T16/100</f>
        <v>0.33119999999999999</v>
      </c>
      <c r="T16" s="81">
        <v>4</v>
      </c>
      <c r="U16" s="14">
        <f>U27*W16/100</f>
        <v>0</v>
      </c>
      <c r="V16" s="8">
        <f>U28*W16/100</f>
        <v>1.7111999999999998</v>
      </c>
      <c r="W16" s="81">
        <v>4</v>
      </c>
      <c r="X16" s="14">
        <f>X27*Z16/100</f>
        <v>2.76</v>
      </c>
      <c r="Y16" s="8">
        <f>X28*Z16/100</f>
        <v>0.44159999999999999</v>
      </c>
      <c r="Z16" s="81">
        <v>4</v>
      </c>
      <c r="AA16" s="14">
        <f>AA27*AC16/100</f>
        <v>3</v>
      </c>
      <c r="AB16" s="8">
        <f>AA28*AC16/100</f>
        <v>0.27599999999999997</v>
      </c>
      <c r="AC16" s="81">
        <v>4</v>
      </c>
      <c r="AD16" s="14">
        <f>AD27*AF16/100</f>
        <v>3.24</v>
      </c>
      <c r="AE16" s="8">
        <f>AD28*AF16/100</f>
        <v>0.2208</v>
      </c>
      <c r="AF16" s="81">
        <v>4</v>
      </c>
      <c r="AG16" s="14">
        <f>AG27*AI16/100</f>
        <v>3</v>
      </c>
      <c r="AH16" s="8">
        <f>AG28*AI16/100</f>
        <v>0.27599999999999997</v>
      </c>
      <c r="AI16" s="81">
        <v>4</v>
      </c>
      <c r="AJ16" s="14">
        <f>AJ27*AL16/100</f>
        <v>3.12</v>
      </c>
      <c r="AK16" s="8">
        <f>AJ28*AL16/100</f>
        <v>0.27599999999999997</v>
      </c>
      <c r="AL16" s="81">
        <v>4</v>
      </c>
      <c r="AM16" s="134">
        <f t="shared" ref="AM16:AM19" si="2">C16+F16+I16+L16+O16+R16+U16+X16+AA16+AD16+AG16+AJ16</f>
        <v>32.04</v>
      </c>
      <c r="AN16" s="49">
        <f t="shared" si="0"/>
        <v>5.4095999999999993</v>
      </c>
      <c r="AO16" s="15">
        <f t="shared" si="1"/>
        <v>4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1.2</v>
      </c>
      <c r="D17" s="8">
        <f>C28*E17/100</f>
        <v>0.30359999999999998</v>
      </c>
      <c r="E17" s="81">
        <v>2</v>
      </c>
      <c r="F17" s="14">
        <f>F27*H17/100</f>
        <v>1.38</v>
      </c>
      <c r="G17" s="8">
        <f>F28*H17/100</f>
        <v>0.13799999999999998</v>
      </c>
      <c r="H17" s="81">
        <v>2</v>
      </c>
      <c r="I17" s="14">
        <f>I27*K17/100</f>
        <v>1.5</v>
      </c>
      <c r="J17" s="8">
        <f>I28*K17/100</f>
        <v>0.1656</v>
      </c>
      <c r="K17" s="81">
        <v>2</v>
      </c>
      <c r="L17" s="14">
        <f>L27*N17/100</f>
        <v>1.56</v>
      </c>
      <c r="M17" s="8">
        <f>L28*N17/100</f>
        <v>0.1104</v>
      </c>
      <c r="N17" s="81">
        <v>2</v>
      </c>
      <c r="O17" s="14">
        <f>O27*Q17/100</f>
        <v>1.38</v>
      </c>
      <c r="P17" s="8">
        <f>O28*Q17/100</f>
        <v>0.2208</v>
      </c>
      <c r="Q17" s="81">
        <v>2</v>
      </c>
      <c r="R17" s="14">
        <f>R27*T17/100</f>
        <v>1.44</v>
      </c>
      <c r="S17" s="8">
        <f>R28*T17/100</f>
        <v>0.1656</v>
      </c>
      <c r="T17" s="81">
        <v>2</v>
      </c>
      <c r="U17" s="14">
        <f>U27*W17/100</f>
        <v>0</v>
      </c>
      <c r="V17" s="8">
        <f>U28*W17/100</f>
        <v>0.85559999999999992</v>
      </c>
      <c r="W17" s="81">
        <v>2</v>
      </c>
      <c r="X17" s="14">
        <f>X27*Z17/100</f>
        <v>1.38</v>
      </c>
      <c r="Y17" s="8">
        <f>X28*Z17/100</f>
        <v>0.2208</v>
      </c>
      <c r="Z17" s="81">
        <v>2</v>
      </c>
      <c r="AA17" s="14">
        <f>AA27*AC17/100</f>
        <v>1.5</v>
      </c>
      <c r="AB17" s="8">
        <f>AA28*AC17/100</f>
        <v>0.13799999999999998</v>
      </c>
      <c r="AC17" s="81">
        <v>2</v>
      </c>
      <c r="AD17" s="14">
        <f>AD27*AF17/100</f>
        <v>1.62</v>
      </c>
      <c r="AE17" s="8">
        <f>AD28*AF17/100</f>
        <v>0.1104</v>
      </c>
      <c r="AF17" s="81">
        <v>2</v>
      </c>
      <c r="AG17" s="14">
        <f>AG27*AI17/100</f>
        <v>1.5</v>
      </c>
      <c r="AH17" s="8">
        <f>AG28*AI17/100</f>
        <v>0.13799999999999998</v>
      </c>
      <c r="AI17" s="81">
        <v>2</v>
      </c>
      <c r="AJ17" s="14">
        <f>AJ27*AL17/100</f>
        <v>1.56</v>
      </c>
      <c r="AK17" s="8">
        <f>AJ28*AL17/100</f>
        <v>0.13799999999999998</v>
      </c>
      <c r="AL17" s="81">
        <v>2</v>
      </c>
      <c r="AM17" s="134">
        <f t="shared" si="2"/>
        <v>16.02</v>
      </c>
      <c r="AN17" s="49">
        <f t="shared" si="0"/>
        <v>2.7047999999999996</v>
      </c>
      <c r="AO17" s="15">
        <f t="shared" si="1"/>
        <v>2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0.6</v>
      </c>
      <c r="D18" s="8">
        <f>C28*E18/100</f>
        <v>0.15179999999999999</v>
      </c>
      <c r="E18" s="81">
        <v>1</v>
      </c>
      <c r="F18" s="14">
        <f>F27*H18/100</f>
        <v>0.69</v>
      </c>
      <c r="G18" s="8">
        <f>F28*H18/100</f>
        <v>6.8999999999999992E-2</v>
      </c>
      <c r="H18" s="81">
        <v>1</v>
      </c>
      <c r="I18" s="14">
        <f>I27*K18/100</f>
        <v>0.75</v>
      </c>
      <c r="J18" s="8">
        <f>I28*K18/100</f>
        <v>8.2799999999999999E-2</v>
      </c>
      <c r="K18" s="81">
        <v>1</v>
      </c>
      <c r="L18" s="14">
        <f>L27*N18/100</f>
        <v>0.78</v>
      </c>
      <c r="M18" s="8">
        <f>L28*N18/100</f>
        <v>5.5199999999999999E-2</v>
      </c>
      <c r="N18" s="81">
        <v>1</v>
      </c>
      <c r="O18" s="14">
        <f>O27*Q18/100</f>
        <v>0.69</v>
      </c>
      <c r="P18" s="8">
        <f>O28*Q18/100</f>
        <v>0.1104</v>
      </c>
      <c r="Q18" s="81">
        <v>1</v>
      </c>
      <c r="R18" s="14">
        <f>R27*T18/100</f>
        <v>0.72</v>
      </c>
      <c r="S18" s="8">
        <f>R28*T18/100</f>
        <v>8.2799999999999999E-2</v>
      </c>
      <c r="T18" s="81">
        <v>1</v>
      </c>
      <c r="U18" s="14">
        <f>U27*W18/100</f>
        <v>0</v>
      </c>
      <c r="V18" s="8">
        <f>U28*W18/100</f>
        <v>0.42779999999999996</v>
      </c>
      <c r="W18" s="81">
        <v>1</v>
      </c>
      <c r="X18" s="14">
        <f>X27*Z18/100</f>
        <v>0.69</v>
      </c>
      <c r="Y18" s="8">
        <f>X28*Z18/100</f>
        <v>0.1104</v>
      </c>
      <c r="Z18" s="81">
        <v>1</v>
      </c>
      <c r="AA18" s="14">
        <f>AA27*AC18/100</f>
        <v>0.75</v>
      </c>
      <c r="AB18" s="8">
        <f>AA28*AC18/100</f>
        <v>6.8999999999999992E-2</v>
      </c>
      <c r="AC18" s="81">
        <v>1</v>
      </c>
      <c r="AD18" s="14">
        <f>AD27*AF18/100</f>
        <v>0.81</v>
      </c>
      <c r="AE18" s="8">
        <f>AD28*AF18/100</f>
        <v>5.5199999999999999E-2</v>
      </c>
      <c r="AF18" s="81">
        <v>1</v>
      </c>
      <c r="AG18" s="14">
        <f>AG27*AI18/100</f>
        <v>0.75</v>
      </c>
      <c r="AH18" s="8">
        <f>AG28*AI18/100</f>
        <v>6.8999999999999992E-2</v>
      </c>
      <c r="AI18" s="81">
        <v>1</v>
      </c>
      <c r="AJ18" s="14">
        <f>AJ27*AL18/100</f>
        <v>0.78</v>
      </c>
      <c r="AK18" s="8">
        <f>AJ28*AL18/100</f>
        <v>6.8999999999999992E-2</v>
      </c>
      <c r="AL18" s="81">
        <v>1</v>
      </c>
      <c r="AM18" s="134">
        <f t="shared" si="2"/>
        <v>8.01</v>
      </c>
      <c r="AN18" s="49">
        <f t="shared" si="0"/>
        <v>1.3523999999999998</v>
      </c>
      <c r="AO18" s="15">
        <f t="shared" si="1"/>
        <v>1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2.4</v>
      </c>
      <c r="D19" s="8">
        <f>C28*E19/100</f>
        <v>0.60719999999999996</v>
      </c>
      <c r="E19" s="81">
        <v>4</v>
      </c>
      <c r="F19" s="14">
        <f>F27*H19/100</f>
        <v>2.76</v>
      </c>
      <c r="G19" s="8">
        <f>F28*H19/100</f>
        <v>0.27599999999999997</v>
      </c>
      <c r="H19" s="81">
        <v>4</v>
      </c>
      <c r="I19" s="14">
        <f>I27*K19/100</f>
        <v>3</v>
      </c>
      <c r="J19" s="8">
        <f>I28*K19/100</f>
        <v>0.33119999999999999</v>
      </c>
      <c r="K19" s="81">
        <v>4</v>
      </c>
      <c r="L19" s="14">
        <f>L27*N19/100</f>
        <v>3.12</v>
      </c>
      <c r="M19" s="8">
        <f>L28*N19/100</f>
        <v>0.2208</v>
      </c>
      <c r="N19" s="81">
        <v>4</v>
      </c>
      <c r="O19" s="14">
        <f>O27*Q19/100</f>
        <v>2.76</v>
      </c>
      <c r="P19" s="8">
        <f>O28*Q19/100</f>
        <v>0.44159999999999999</v>
      </c>
      <c r="Q19" s="81">
        <v>4</v>
      </c>
      <c r="R19" s="14">
        <f>R27*T19/100</f>
        <v>2.88</v>
      </c>
      <c r="S19" s="8">
        <f>R28*T19/100</f>
        <v>0.33119999999999999</v>
      </c>
      <c r="T19" s="81">
        <v>4</v>
      </c>
      <c r="U19" s="14">
        <f>U27*W19/100</f>
        <v>0</v>
      </c>
      <c r="V19" s="8">
        <f>U28*W19/100</f>
        <v>1.7111999999999998</v>
      </c>
      <c r="W19" s="81">
        <v>4</v>
      </c>
      <c r="X19" s="14">
        <f>X27*Z19/100</f>
        <v>2.76</v>
      </c>
      <c r="Y19" s="8">
        <f>X28*Z19/100</f>
        <v>0.44159999999999999</v>
      </c>
      <c r="Z19" s="81">
        <v>4</v>
      </c>
      <c r="AA19" s="14">
        <f>AA27*AC19/100</f>
        <v>3</v>
      </c>
      <c r="AB19" s="8">
        <f>AA28*AC19/100</f>
        <v>0.27599999999999997</v>
      </c>
      <c r="AC19" s="81">
        <v>4</v>
      </c>
      <c r="AD19" s="14">
        <f>AD27*AF19/100</f>
        <v>3.24</v>
      </c>
      <c r="AE19" s="8">
        <f>AD28*AF19/100</f>
        <v>0.2208</v>
      </c>
      <c r="AF19" s="81">
        <v>4</v>
      </c>
      <c r="AG19" s="14">
        <f>AG27*AI19/100</f>
        <v>3</v>
      </c>
      <c r="AH19" s="8">
        <f>AG28*AI19/100</f>
        <v>0.27599999999999997</v>
      </c>
      <c r="AI19" s="81">
        <v>4</v>
      </c>
      <c r="AJ19" s="14">
        <f>AJ27*AL19/100</f>
        <v>3.12</v>
      </c>
      <c r="AK19" s="8">
        <f>AJ28*AL19/100</f>
        <v>0.27599999999999997</v>
      </c>
      <c r="AL19" s="81">
        <v>4</v>
      </c>
      <c r="AM19" s="134">
        <f t="shared" si="2"/>
        <v>32.04</v>
      </c>
      <c r="AN19" s="49">
        <f t="shared" si="0"/>
        <v>5.4095999999999993</v>
      </c>
      <c r="AO19" s="15">
        <f t="shared" si="1"/>
        <v>4</v>
      </c>
      <c r="AP19" s="143"/>
    </row>
    <row r="20" spans="1:42" ht="26.25" customHeight="1" thickBot="1" x14ac:dyDescent="0.3">
      <c r="A20" s="382" t="s">
        <v>32</v>
      </c>
      <c r="B20" s="405"/>
      <c r="C20" s="447" t="s">
        <v>125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133"/>
      <c r="AN20" s="139"/>
      <c r="AO20" s="140"/>
      <c r="AP20" s="144"/>
    </row>
    <row r="21" spans="1:42" ht="22.5" customHeight="1" thickBot="1" x14ac:dyDescent="0.3">
      <c r="A21" s="408" t="s">
        <v>24</v>
      </c>
      <c r="B21" s="409"/>
      <c r="C21" s="449" t="s">
        <v>123</v>
      </c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14"/>
      <c r="AN21" s="8"/>
      <c r="AO21" s="141"/>
      <c r="AP21" s="144"/>
    </row>
    <row r="22" spans="1:42" ht="31.5" customHeight="1" thickBot="1" x14ac:dyDescent="0.3">
      <c r="A22" s="392" t="s">
        <v>33</v>
      </c>
      <c r="B22" s="393"/>
      <c r="C22" s="451" t="s">
        <v>103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133"/>
      <c r="AN22" s="139"/>
      <c r="AO22" s="140"/>
      <c r="AP22" s="144"/>
    </row>
    <row r="23" spans="1:42" ht="38.25" customHeight="1" x14ac:dyDescent="0.25">
      <c r="A23" s="412" t="s">
        <v>50</v>
      </c>
      <c r="B23" s="413"/>
      <c r="C23" s="18">
        <f>C19+C18+C17+C16+C15+C14+C13</f>
        <v>60</v>
      </c>
      <c r="D23" s="19"/>
      <c r="E23" s="20">
        <f>C23*100/C25</f>
        <v>79.808459696727851</v>
      </c>
      <c r="F23" s="18">
        <f>F19+F18+F17+F16+F15+F14+F13</f>
        <v>69</v>
      </c>
      <c r="G23" s="19"/>
      <c r="H23" s="20">
        <f>F23*100/F25</f>
        <v>90.909090909090907</v>
      </c>
      <c r="I23" s="132">
        <f>I19+I18+I17+I16+I15+I14+I13</f>
        <v>75</v>
      </c>
      <c r="J23" s="19"/>
      <c r="K23" s="55">
        <f>I23*100/I25</f>
        <v>90.057636887608069</v>
      </c>
      <c r="L23" s="18">
        <f>L19+L18+L17+L16+L15+L14+L13</f>
        <v>78</v>
      </c>
      <c r="M23" s="19"/>
      <c r="N23" s="20">
        <f>L23*100/L25</f>
        <v>93.390804597701148</v>
      </c>
      <c r="O23" s="132">
        <f>O19+O18+O17+O16+O15+O14+O13</f>
        <v>69</v>
      </c>
      <c r="P23" s="19"/>
      <c r="Q23" s="55">
        <f>O23*100/O25</f>
        <v>86.206896551724142</v>
      </c>
      <c r="R23" s="18">
        <f>R19+R18+R17+R16+R15+R14+R13</f>
        <v>72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69</v>
      </c>
      <c r="Y23" s="19"/>
      <c r="Z23" s="55">
        <f>X23*100/X25</f>
        <v>86.206896551724142</v>
      </c>
      <c r="AA23" s="18">
        <f>AA19+AA18+AA17+AA16+AA15+AA14+AA13</f>
        <v>75</v>
      </c>
      <c r="AB23" s="19"/>
      <c r="AC23" s="20">
        <f>AA23*100/AA25</f>
        <v>91.575091575091562</v>
      </c>
      <c r="AD23" s="18">
        <f>AD19+AD18+AD17+AD16+AD15+AD14+AD13</f>
        <v>81</v>
      </c>
      <c r="AE23" s="19"/>
      <c r="AF23" s="55">
        <f>AD23*100/AD25</f>
        <v>93.619972260748966</v>
      </c>
      <c r="AG23" s="18">
        <f>AG19+AG18+AG17+AG16+AG15+AG14+AG13</f>
        <v>75</v>
      </c>
      <c r="AH23" s="19"/>
      <c r="AI23" s="20">
        <f>AG23*100/AG25</f>
        <v>91.575091575091562</v>
      </c>
      <c r="AJ23" s="18">
        <f>AJ19+AJ18+AJ17+AJ16+AJ15+AJ14+AJ13</f>
        <v>78</v>
      </c>
      <c r="AK23" s="19"/>
      <c r="AL23" s="55">
        <f>AJ23*100/AJ25</f>
        <v>91.872791519434628</v>
      </c>
      <c r="AM23" s="35">
        <f>C23+F23+I23+L23+O23+R23+U23+X23+AA23+AD23+AG23+AJ23</f>
        <v>801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14" t="s">
        <v>97</v>
      </c>
      <c r="B24" s="415"/>
      <c r="C24" s="97"/>
      <c r="D24" s="136">
        <f>D19+D18+D17+D16+D15+D14+D13</f>
        <v>15.18</v>
      </c>
      <c r="E24" s="80">
        <v>20</v>
      </c>
      <c r="F24" s="97"/>
      <c r="G24" s="136">
        <f>G19+G18+G17+G16+G15+G14+G13</f>
        <v>6.8999999999999995</v>
      </c>
      <c r="H24" s="80">
        <v>9</v>
      </c>
      <c r="I24" s="137"/>
      <c r="J24" s="136">
        <f>J19+J18+J17+J16+J15+J14+J13</f>
        <v>8.2799999999999994</v>
      </c>
      <c r="K24" s="82">
        <v>10</v>
      </c>
      <c r="L24" s="97"/>
      <c r="M24" s="136">
        <f>M19+M18+M17+M16+M15+M14+M13</f>
        <v>5.52</v>
      </c>
      <c r="N24" s="80">
        <v>7</v>
      </c>
      <c r="O24" s="137"/>
      <c r="P24" s="136">
        <f>P19+P18+P17+P16+P15+P14+P13</f>
        <v>11.04</v>
      </c>
      <c r="Q24" s="82">
        <v>14</v>
      </c>
      <c r="R24" s="97"/>
      <c r="S24" s="136">
        <f>S19+S18+S17+S16+S15+S14+S13</f>
        <v>8.2799999999999994</v>
      </c>
      <c r="T24" s="80">
        <v>10</v>
      </c>
      <c r="U24" s="97"/>
      <c r="V24" s="136">
        <f>V19+V18+V17+V16+V15+V14+V13</f>
        <v>42.78</v>
      </c>
      <c r="W24" s="80">
        <v>100</v>
      </c>
      <c r="X24" s="137"/>
      <c r="Y24" s="136">
        <f>Y19+Y18+Y17+Y16+Y15+Y14+Y13</f>
        <v>11.04</v>
      </c>
      <c r="Z24" s="82">
        <v>14</v>
      </c>
      <c r="AA24" s="97"/>
      <c r="AB24" s="136">
        <f>AB19+AB18+AB17+AB16+AB15+AB14+AB13</f>
        <v>6.8999999999999995</v>
      </c>
      <c r="AC24" s="80">
        <v>8</v>
      </c>
      <c r="AD24" s="137"/>
      <c r="AE24" s="136">
        <f>AE19+AE18+AE17+AE16+AE15+AE14+AE13</f>
        <v>5.52</v>
      </c>
      <c r="AF24" s="82">
        <v>6</v>
      </c>
      <c r="AG24" s="97"/>
      <c r="AH24" s="136">
        <f>AH19+AH18+AH17+AH16+AH15+AH14+AH13</f>
        <v>6.8999999999999995</v>
      </c>
      <c r="AI24" s="80">
        <v>8</v>
      </c>
      <c r="AJ24" s="137"/>
      <c r="AK24" s="136">
        <f>AK19+AK18+AK17+AK16+AK15+AK14+AK13</f>
        <v>6.8999999999999995</v>
      </c>
      <c r="AL24" s="82">
        <v>8</v>
      </c>
      <c r="AM24" s="56"/>
      <c r="AN24" s="57">
        <f>D24+G24+J24+M24+P24+S24+V24+Y24+AB24+AE24+AH24+AK24</f>
        <v>135.23999999999998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75.180000000000007</v>
      </c>
      <c r="D25" s="411"/>
      <c r="E25" s="135">
        <f>E19+E18+E17+E16+E15+E14+E13</f>
        <v>100</v>
      </c>
      <c r="F25" s="389">
        <f>F23+G24</f>
        <v>75.900000000000006</v>
      </c>
      <c r="G25" s="390"/>
      <c r="H25" s="135">
        <f>H19+H18+H17+H16+H15+H14+H13</f>
        <v>100</v>
      </c>
      <c r="I25" s="391">
        <f>I23+J24</f>
        <v>83.28</v>
      </c>
      <c r="J25" s="390"/>
      <c r="K25" s="138">
        <f>K19+K18+K17+K16+K15+K14+K13</f>
        <v>100</v>
      </c>
      <c r="L25" s="389">
        <f>L23+M24</f>
        <v>83.52</v>
      </c>
      <c r="M25" s="390"/>
      <c r="N25" s="135">
        <f>N19+N18+N17+N16+N15+N14+N13</f>
        <v>100</v>
      </c>
      <c r="O25" s="391">
        <f>O23+P24</f>
        <v>80.039999999999992</v>
      </c>
      <c r="P25" s="390"/>
      <c r="Q25" s="138">
        <f>Q19+Q18+Q17+Q16+Q15+Q14+Q13</f>
        <v>100</v>
      </c>
      <c r="R25" s="389">
        <f>R23+S24</f>
        <v>80.28</v>
      </c>
      <c r="S25" s="390"/>
      <c r="T25" s="135">
        <f>T19+T18+T17+T16+T15+T14+T13</f>
        <v>100</v>
      </c>
      <c r="U25" s="389">
        <f>U23+V24</f>
        <v>42.78</v>
      </c>
      <c r="V25" s="390"/>
      <c r="W25" s="135">
        <f>W19+W18+W17+W16+W15+W14+W13</f>
        <v>100</v>
      </c>
      <c r="X25" s="391">
        <f>X23+Y24</f>
        <v>80.039999999999992</v>
      </c>
      <c r="Y25" s="390"/>
      <c r="Z25" s="138">
        <f>Z19+Z18+Z17+Z16+Z15+Z14+Z13</f>
        <v>100</v>
      </c>
      <c r="AA25" s="389">
        <f>AA23+AB24</f>
        <v>81.900000000000006</v>
      </c>
      <c r="AB25" s="390"/>
      <c r="AC25" s="135">
        <f>AC19+AC18+AC17+AC16+AC15+AC14+AC13</f>
        <v>100</v>
      </c>
      <c r="AD25" s="391">
        <f>AD23+AE24</f>
        <v>86.52</v>
      </c>
      <c r="AE25" s="390"/>
      <c r="AF25" s="138">
        <f>AF19+AF18+AF17+AF16+AF15+AF14+AF13</f>
        <v>100</v>
      </c>
      <c r="AG25" s="389">
        <f>AG23+AH24</f>
        <v>81.900000000000006</v>
      </c>
      <c r="AH25" s="390"/>
      <c r="AI25" s="135">
        <f>AI19+AI18+AI17+AI16+AI15+AI14+AI13</f>
        <v>100</v>
      </c>
      <c r="AJ25" s="391">
        <f>AJ23+AK24</f>
        <v>84.9</v>
      </c>
      <c r="AK25" s="390"/>
      <c r="AL25" s="138">
        <f>AL19+AL18+AL17+AL16+AL15+AL14+AL13</f>
        <v>100</v>
      </c>
      <c r="AM25" s="384">
        <f>AM23+AN24</f>
        <v>936.24</v>
      </c>
      <c r="AN25" s="385"/>
      <c r="AO25" s="384">
        <f>AO23+AO24</f>
        <v>99.909069231637631</v>
      </c>
      <c r="AP25" s="385"/>
    </row>
    <row r="26" spans="1:42" ht="38.25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11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O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7">
    <mergeCell ref="AO25:AP25"/>
    <mergeCell ref="A26:AO26"/>
    <mergeCell ref="B33:T33"/>
    <mergeCell ref="U33:AO33"/>
    <mergeCell ref="AA25:AB25"/>
    <mergeCell ref="AD25:AE25"/>
    <mergeCell ref="AG25:AH25"/>
    <mergeCell ref="AJ25:AK25"/>
    <mergeCell ref="AM25:AN25"/>
    <mergeCell ref="L25:M25"/>
    <mergeCell ref="O25:P25"/>
    <mergeCell ref="R25:S25"/>
    <mergeCell ref="U25:V25"/>
    <mergeCell ref="X25:Y25"/>
    <mergeCell ref="X10:Z10"/>
    <mergeCell ref="AA10:AC10"/>
    <mergeCell ref="AD10:AF10"/>
    <mergeCell ref="AG10:AI10"/>
    <mergeCell ref="AJ10:AL10"/>
    <mergeCell ref="A20:B20"/>
    <mergeCell ref="C20:AL20"/>
    <mergeCell ref="A21:B21"/>
    <mergeCell ref="C21:AL21"/>
    <mergeCell ref="C25:D25"/>
    <mergeCell ref="F25:G25"/>
    <mergeCell ref="I25:J25"/>
    <mergeCell ref="A24:B24"/>
    <mergeCell ref="A25:B25"/>
    <mergeCell ref="A22:B22"/>
    <mergeCell ref="C22:AL22"/>
    <mergeCell ref="A23:B23"/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I10:K10"/>
    <mergeCell ref="L10:N10"/>
    <mergeCell ref="O10:Q10"/>
    <mergeCell ref="R10:T10"/>
    <mergeCell ref="U10:W10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S39"/>
  <sheetViews>
    <sheetView view="pageBreakPreview" topLeftCell="A4" zoomScale="80" zoomScaleNormal="100" zoomScaleSheetLayoutView="80" workbookViewId="0">
      <selection activeCell="AE4" sqref="AE4:AM4"/>
    </sheetView>
  </sheetViews>
  <sheetFormatPr defaultRowHeight="15" x14ac:dyDescent="0.25"/>
  <cols>
    <col min="1" max="1" width="3.7109375" customWidth="1"/>
    <col min="2" max="2" width="35.140625" customWidth="1"/>
    <col min="3" max="3" width="4.7109375" customWidth="1"/>
    <col min="4" max="4" width="4.5703125" customWidth="1"/>
    <col min="5" max="6" width="5.140625" customWidth="1"/>
    <col min="7" max="7" width="4.5703125" customWidth="1"/>
    <col min="8" max="8" width="5" customWidth="1"/>
    <col min="9" max="9" width="4.85546875" customWidth="1"/>
    <col min="10" max="10" width="4.42578125" customWidth="1"/>
    <col min="11" max="11" width="5.28515625" customWidth="1"/>
    <col min="12" max="12" width="5" customWidth="1"/>
    <col min="13" max="13" width="4.5703125" customWidth="1"/>
    <col min="14" max="14" width="5.42578125" customWidth="1"/>
    <col min="15" max="15" width="4.5703125" customWidth="1"/>
    <col min="16" max="16" width="4.42578125" customWidth="1"/>
    <col min="17" max="17" width="5.140625" customWidth="1"/>
    <col min="18" max="19" width="4.85546875" customWidth="1"/>
    <col min="20" max="20" width="5.140625" customWidth="1"/>
    <col min="21" max="21" width="5" customWidth="1"/>
    <col min="22" max="22" width="4.85546875" customWidth="1"/>
    <col min="23" max="24" width="5.140625" customWidth="1"/>
    <col min="25" max="25" width="4.5703125" customWidth="1"/>
    <col min="26" max="26" width="5.28515625" customWidth="1"/>
    <col min="27" max="27" width="4.85546875" customWidth="1"/>
    <col min="28" max="28" width="4.140625" customWidth="1"/>
    <col min="29" max="29" width="5.7109375" customWidth="1"/>
    <col min="30" max="30" width="4.85546875" customWidth="1"/>
    <col min="31" max="31" width="4.42578125" customWidth="1"/>
    <col min="32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7109375" customWidth="1"/>
    <col min="40" max="40" width="5.42578125" customWidth="1"/>
    <col min="41" max="41" width="7" customWidth="1"/>
    <col min="42" max="42" width="5.5703125" customWidth="1"/>
    <col min="43" max="43" width="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4" t="s">
        <v>130</v>
      </c>
      <c r="AF4" s="295"/>
      <c r="AG4" s="295"/>
      <c r="AH4" s="295"/>
      <c r="AI4" s="295"/>
      <c r="AJ4" s="295"/>
      <c r="AK4" s="295"/>
      <c r="AL4" s="295"/>
      <c r="AM4" s="295"/>
      <c r="AN4" s="116"/>
      <c r="AO4" s="215"/>
      <c r="AP4" s="116"/>
      <c r="AQ4" s="116"/>
      <c r="AR4" s="116"/>
    </row>
    <row r="5" spans="1:44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113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436" t="s">
        <v>30</v>
      </c>
      <c r="AN9" s="437"/>
      <c r="AO9" s="437"/>
      <c r="AP9" s="434" t="s">
        <v>31</v>
      </c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5"/>
      <c r="AM10" s="438"/>
      <c r="AN10" s="439"/>
      <c r="AO10" s="439"/>
      <c r="AP10" s="435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7.25" customHeight="1" thickBot="1" x14ac:dyDescent="0.3">
      <c r="A13" s="220">
        <v>1</v>
      </c>
      <c r="B13" s="218" t="s">
        <v>89</v>
      </c>
      <c r="C13" s="14">
        <v>24</v>
      </c>
      <c r="D13" s="13">
        <v>6</v>
      </c>
      <c r="E13" s="81">
        <v>40</v>
      </c>
      <c r="F13" s="14">
        <v>27</v>
      </c>
      <c r="G13" s="13">
        <v>3</v>
      </c>
      <c r="H13" s="81">
        <v>40</v>
      </c>
      <c r="I13" s="14">
        <v>29</v>
      </c>
      <c r="J13" s="13">
        <v>4</v>
      </c>
      <c r="K13" s="81">
        <v>40</v>
      </c>
      <c r="L13" s="14">
        <v>31</v>
      </c>
      <c r="M13" s="13">
        <v>3</v>
      </c>
      <c r="N13" s="81">
        <v>40</v>
      </c>
      <c r="O13" s="14">
        <v>28</v>
      </c>
      <c r="P13" s="13">
        <v>4</v>
      </c>
      <c r="Q13" s="81">
        <v>40</v>
      </c>
      <c r="R13" s="14">
        <v>29</v>
      </c>
      <c r="S13" s="13">
        <v>3</v>
      </c>
      <c r="T13" s="81">
        <v>40</v>
      </c>
      <c r="U13" s="14">
        <v>0</v>
      </c>
      <c r="V13" s="13">
        <v>18</v>
      </c>
      <c r="W13" s="81">
        <v>42</v>
      </c>
      <c r="X13" s="14">
        <v>27</v>
      </c>
      <c r="Y13" s="13">
        <v>6</v>
      </c>
      <c r="Z13" s="81">
        <v>40</v>
      </c>
      <c r="AA13" s="14">
        <v>29</v>
      </c>
      <c r="AB13" s="13">
        <v>3</v>
      </c>
      <c r="AC13" s="81">
        <v>40</v>
      </c>
      <c r="AD13" s="14">
        <v>31</v>
      </c>
      <c r="AE13" s="13">
        <v>2</v>
      </c>
      <c r="AF13" s="81">
        <v>40</v>
      </c>
      <c r="AG13" s="14">
        <v>30</v>
      </c>
      <c r="AH13" s="13">
        <v>3</v>
      </c>
      <c r="AI13" s="81">
        <v>40</v>
      </c>
      <c r="AJ13" s="14">
        <v>31</v>
      </c>
      <c r="AK13" s="13">
        <v>3</v>
      </c>
      <c r="AL13" s="81">
        <v>40</v>
      </c>
      <c r="AM13" s="219">
        <f>C13+F13+I13+L13+O13+R13+U13+X13+AA13+AD13+AG13+AJ13</f>
        <v>316</v>
      </c>
      <c r="AN13" s="49">
        <f>D13+G13+J13+M13+P13+S13+V13+Y13+AB13+AE13+AH13+AK13</f>
        <v>58</v>
      </c>
      <c r="AO13" s="228">
        <f>AM13+AN13</f>
        <v>374</v>
      </c>
      <c r="AP13" s="15">
        <f>(E13+H13+K13+N13+Q13+T13+W13+Z13+AC13+AF13+AI13+AL13)/12</f>
        <v>40.166666666666664</v>
      </c>
    </row>
    <row r="14" spans="1:44" ht="49.5" customHeight="1" thickBot="1" x14ac:dyDescent="0.3">
      <c r="A14" s="118">
        <v>2</v>
      </c>
      <c r="B14" s="124" t="s">
        <v>93</v>
      </c>
      <c r="C14" s="77">
        <v>13</v>
      </c>
      <c r="D14" s="78">
        <v>3</v>
      </c>
      <c r="E14" s="79">
        <v>22</v>
      </c>
      <c r="F14" s="77">
        <v>15</v>
      </c>
      <c r="G14" s="78">
        <v>2</v>
      </c>
      <c r="H14" s="79">
        <v>22</v>
      </c>
      <c r="I14" s="77">
        <v>17</v>
      </c>
      <c r="J14" s="78">
        <v>2</v>
      </c>
      <c r="K14" s="79">
        <v>22</v>
      </c>
      <c r="L14" s="77">
        <v>16</v>
      </c>
      <c r="M14" s="78">
        <v>1</v>
      </c>
      <c r="N14" s="79">
        <v>22</v>
      </c>
      <c r="O14" s="77">
        <v>15</v>
      </c>
      <c r="P14" s="78">
        <v>2</v>
      </c>
      <c r="Q14" s="79">
        <v>22</v>
      </c>
      <c r="R14" s="77">
        <v>16</v>
      </c>
      <c r="S14" s="78">
        <v>2</v>
      </c>
      <c r="T14" s="79">
        <v>22</v>
      </c>
      <c r="U14" s="77">
        <v>0</v>
      </c>
      <c r="V14" s="78">
        <v>10</v>
      </c>
      <c r="W14" s="79">
        <v>24</v>
      </c>
      <c r="X14" s="77">
        <v>15</v>
      </c>
      <c r="Y14" s="78">
        <v>2</v>
      </c>
      <c r="Z14" s="79">
        <v>22</v>
      </c>
      <c r="AA14" s="77">
        <v>16</v>
      </c>
      <c r="AB14" s="78">
        <v>2</v>
      </c>
      <c r="AC14" s="79">
        <v>22</v>
      </c>
      <c r="AD14" s="77">
        <v>19</v>
      </c>
      <c r="AE14" s="78">
        <v>1</v>
      </c>
      <c r="AF14" s="79">
        <v>22</v>
      </c>
      <c r="AG14" s="77">
        <v>16</v>
      </c>
      <c r="AH14" s="78">
        <v>2</v>
      </c>
      <c r="AI14" s="79">
        <v>22</v>
      </c>
      <c r="AJ14" s="77">
        <v>17</v>
      </c>
      <c r="AK14" s="78">
        <v>2</v>
      </c>
      <c r="AL14" s="79">
        <v>22</v>
      </c>
      <c r="AM14" s="209">
        <f>C14+F14+I14+L14+O14+R14+U14+X14+AA14+AD14+AG14+AJ14</f>
        <v>175</v>
      </c>
      <c r="AN14" s="210">
        <f t="shared" ref="AN14:AN19" si="0">D14+G14+J14+M14+P14+S14+V14+Y14+AB14+AE14+AH14+AK14</f>
        <v>31</v>
      </c>
      <c r="AO14" s="228">
        <f t="shared" ref="AO14:AO25" si="1">AM14+AN14</f>
        <v>206</v>
      </c>
      <c r="AP14" s="211">
        <f>(E14+H14+K14+N14+Q14+T14+W14+Z14+AC14+AF14+AI14+AL14)/12</f>
        <v>22.166666666666668</v>
      </c>
    </row>
    <row r="15" spans="1:44" ht="36" customHeight="1" thickBot="1" x14ac:dyDescent="0.3">
      <c r="A15" s="118">
        <v>3</v>
      </c>
      <c r="B15" s="218" t="s">
        <v>91</v>
      </c>
      <c r="C15" s="14">
        <v>16</v>
      </c>
      <c r="D15" s="8">
        <v>4</v>
      </c>
      <c r="E15" s="81">
        <v>27</v>
      </c>
      <c r="F15" s="14">
        <v>19</v>
      </c>
      <c r="G15" s="8">
        <v>2</v>
      </c>
      <c r="H15" s="81">
        <v>27</v>
      </c>
      <c r="I15" s="14">
        <v>20</v>
      </c>
      <c r="J15" s="8">
        <v>2</v>
      </c>
      <c r="K15" s="81">
        <v>27</v>
      </c>
      <c r="L15" s="14">
        <v>21</v>
      </c>
      <c r="M15" s="8">
        <v>1</v>
      </c>
      <c r="N15" s="81">
        <v>27</v>
      </c>
      <c r="O15" s="14">
        <v>18</v>
      </c>
      <c r="P15" s="8">
        <v>4</v>
      </c>
      <c r="Q15" s="81">
        <v>27</v>
      </c>
      <c r="R15" s="14">
        <v>19</v>
      </c>
      <c r="S15" s="8">
        <v>2</v>
      </c>
      <c r="T15" s="81">
        <v>27</v>
      </c>
      <c r="U15" s="14">
        <v>0</v>
      </c>
      <c r="V15" s="8">
        <v>12</v>
      </c>
      <c r="W15" s="81">
        <v>28</v>
      </c>
      <c r="X15" s="14">
        <v>19</v>
      </c>
      <c r="Y15" s="8">
        <v>3</v>
      </c>
      <c r="Z15" s="81">
        <v>27</v>
      </c>
      <c r="AA15" s="14">
        <v>21</v>
      </c>
      <c r="AB15" s="8">
        <v>2</v>
      </c>
      <c r="AC15" s="81">
        <v>27</v>
      </c>
      <c r="AD15" s="14">
        <v>22</v>
      </c>
      <c r="AE15" s="8">
        <v>2</v>
      </c>
      <c r="AF15" s="81">
        <v>27</v>
      </c>
      <c r="AG15" s="14">
        <v>19</v>
      </c>
      <c r="AH15" s="8">
        <v>2</v>
      </c>
      <c r="AI15" s="81">
        <v>27</v>
      </c>
      <c r="AJ15" s="14">
        <v>21</v>
      </c>
      <c r="AK15" s="8">
        <v>2</v>
      </c>
      <c r="AL15" s="81">
        <v>27</v>
      </c>
      <c r="AM15" s="212">
        <f>C15+F15+I15+L15+O15+R15+U15+X15+AA15+AD15+AG15+AJ15</f>
        <v>215</v>
      </c>
      <c r="AN15" s="213">
        <f t="shared" si="0"/>
        <v>38</v>
      </c>
      <c r="AO15" s="228">
        <f t="shared" si="1"/>
        <v>253</v>
      </c>
      <c r="AP15" s="214">
        <f t="shared" ref="AP15:AP19" si="2">(E15+H15+K15+N15+Q15+T15+W15+Z15+AC15+AF15+AI15+AL15)/12</f>
        <v>27.083333333333332</v>
      </c>
    </row>
    <row r="16" spans="1:44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4</v>
      </c>
      <c r="F16" s="14">
        <v>3</v>
      </c>
      <c r="G16" s="8">
        <v>0</v>
      </c>
      <c r="H16" s="81">
        <v>4</v>
      </c>
      <c r="I16" s="14">
        <v>3</v>
      </c>
      <c r="J16" s="8">
        <v>0</v>
      </c>
      <c r="K16" s="81">
        <v>4</v>
      </c>
      <c r="L16" s="14">
        <v>3</v>
      </c>
      <c r="M16" s="8">
        <v>1</v>
      </c>
      <c r="N16" s="81">
        <v>4</v>
      </c>
      <c r="O16" s="14">
        <v>3</v>
      </c>
      <c r="P16" s="8">
        <v>1</v>
      </c>
      <c r="Q16" s="81">
        <v>4</v>
      </c>
      <c r="R16" s="14">
        <v>3</v>
      </c>
      <c r="S16" s="8">
        <v>1</v>
      </c>
      <c r="T16" s="81">
        <v>4</v>
      </c>
      <c r="U16" s="14">
        <v>0</v>
      </c>
      <c r="V16" s="8">
        <v>2</v>
      </c>
      <c r="W16" s="81">
        <v>4</v>
      </c>
      <c r="X16" s="14">
        <v>3</v>
      </c>
      <c r="Y16" s="8">
        <v>0</v>
      </c>
      <c r="Z16" s="81">
        <v>4</v>
      </c>
      <c r="AA16" s="14">
        <v>3</v>
      </c>
      <c r="AB16" s="8">
        <v>0</v>
      </c>
      <c r="AC16" s="81">
        <v>4</v>
      </c>
      <c r="AD16" s="14">
        <v>3</v>
      </c>
      <c r="AE16" s="8">
        <v>0</v>
      </c>
      <c r="AF16" s="81">
        <v>4</v>
      </c>
      <c r="AG16" s="14">
        <v>3</v>
      </c>
      <c r="AH16" s="8">
        <v>0</v>
      </c>
      <c r="AI16" s="81">
        <v>4</v>
      </c>
      <c r="AJ16" s="14">
        <v>3</v>
      </c>
      <c r="AK16" s="8">
        <v>0</v>
      </c>
      <c r="AL16" s="81">
        <v>4</v>
      </c>
      <c r="AM16" s="212">
        <f t="shared" ref="AM16:AM19" si="3">C16+F16+I16+L16+O16+R16+U16+X16+AA16+AD16+AG16+AJ16</f>
        <v>32</v>
      </c>
      <c r="AN16" s="213">
        <f t="shared" si="0"/>
        <v>6</v>
      </c>
      <c r="AO16" s="228">
        <f t="shared" si="1"/>
        <v>38</v>
      </c>
      <c r="AP16" s="214">
        <f t="shared" si="2"/>
        <v>4</v>
      </c>
    </row>
    <row r="17" spans="1:42" ht="26.25" customHeight="1" thickBot="1" x14ac:dyDescent="0.3">
      <c r="A17" s="84">
        <v>5</v>
      </c>
      <c r="B17" s="75" t="s">
        <v>65</v>
      </c>
      <c r="C17" s="14">
        <v>1</v>
      </c>
      <c r="D17" s="8">
        <v>1</v>
      </c>
      <c r="E17" s="81">
        <v>2</v>
      </c>
      <c r="F17" s="14">
        <v>1</v>
      </c>
      <c r="G17" s="8">
        <v>0</v>
      </c>
      <c r="H17" s="81">
        <v>2</v>
      </c>
      <c r="I17" s="14">
        <v>2</v>
      </c>
      <c r="J17" s="8">
        <v>0</v>
      </c>
      <c r="K17" s="81">
        <v>2</v>
      </c>
      <c r="L17" s="14">
        <v>2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2</v>
      </c>
      <c r="X17" s="14">
        <v>1</v>
      </c>
      <c r="Y17" s="8">
        <v>0</v>
      </c>
      <c r="Z17" s="81">
        <v>2</v>
      </c>
      <c r="AA17" s="14">
        <v>2</v>
      </c>
      <c r="AB17" s="8">
        <v>0</v>
      </c>
      <c r="AC17" s="81">
        <v>2</v>
      </c>
      <c r="AD17" s="14">
        <v>2</v>
      </c>
      <c r="AE17" s="8">
        <v>0</v>
      </c>
      <c r="AF17" s="81">
        <v>2</v>
      </c>
      <c r="AG17" s="14">
        <v>2</v>
      </c>
      <c r="AH17" s="8">
        <v>0</v>
      </c>
      <c r="AI17" s="81">
        <v>2</v>
      </c>
      <c r="AJ17" s="14">
        <v>2</v>
      </c>
      <c r="AK17" s="8">
        <v>0</v>
      </c>
      <c r="AL17" s="81">
        <v>2</v>
      </c>
      <c r="AM17" s="212">
        <f t="shared" si="3"/>
        <v>17</v>
      </c>
      <c r="AN17" s="213">
        <f t="shared" si="0"/>
        <v>2</v>
      </c>
      <c r="AO17" s="228">
        <f t="shared" si="1"/>
        <v>19</v>
      </c>
      <c r="AP17" s="214">
        <f t="shared" si="2"/>
        <v>2</v>
      </c>
    </row>
    <row r="18" spans="1:42" ht="38.25" customHeight="1" thickBot="1" x14ac:dyDescent="0.3">
      <c r="A18" s="83">
        <v>6</v>
      </c>
      <c r="B18" s="12" t="s">
        <v>66</v>
      </c>
      <c r="C18" s="14">
        <v>1</v>
      </c>
      <c r="D18" s="8">
        <v>0</v>
      </c>
      <c r="E18" s="81">
        <v>1</v>
      </c>
      <c r="F18" s="14">
        <v>1</v>
      </c>
      <c r="G18" s="8">
        <v>0</v>
      </c>
      <c r="H18" s="81">
        <v>1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1</v>
      </c>
      <c r="P18" s="8">
        <v>0</v>
      </c>
      <c r="Q18" s="81">
        <v>1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1</v>
      </c>
      <c r="Y18" s="8">
        <v>0</v>
      </c>
      <c r="Z18" s="81">
        <v>1</v>
      </c>
      <c r="AA18" s="14">
        <v>0</v>
      </c>
      <c r="AB18" s="8">
        <v>0</v>
      </c>
      <c r="AC18" s="81">
        <v>0</v>
      </c>
      <c r="AD18" s="14">
        <v>1</v>
      </c>
      <c r="AE18" s="8">
        <v>0</v>
      </c>
      <c r="AF18" s="81">
        <v>1</v>
      </c>
      <c r="AG18" s="14">
        <v>1</v>
      </c>
      <c r="AH18" s="8">
        <v>0</v>
      </c>
      <c r="AI18" s="81">
        <v>1</v>
      </c>
      <c r="AJ18" s="14">
        <v>0</v>
      </c>
      <c r="AK18" s="8">
        <v>0</v>
      </c>
      <c r="AL18" s="81">
        <v>0</v>
      </c>
      <c r="AM18" s="212">
        <f t="shared" si="3"/>
        <v>9</v>
      </c>
      <c r="AN18" s="213">
        <f t="shared" si="0"/>
        <v>0</v>
      </c>
      <c r="AO18" s="228">
        <f t="shared" si="1"/>
        <v>9</v>
      </c>
      <c r="AP18" s="214">
        <f t="shared" si="2"/>
        <v>0.75</v>
      </c>
    </row>
    <row r="19" spans="1:42" ht="27.75" customHeight="1" thickBot="1" x14ac:dyDescent="0.3">
      <c r="A19" s="83">
        <v>7</v>
      </c>
      <c r="B19" s="75" t="s">
        <v>68</v>
      </c>
      <c r="C19" s="77">
        <v>3</v>
      </c>
      <c r="D19" s="261">
        <v>0</v>
      </c>
      <c r="E19" s="79">
        <v>4</v>
      </c>
      <c r="F19" s="77">
        <v>3</v>
      </c>
      <c r="G19" s="261">
        <v>0</v>
      </c>
      <c r="H19" s="79">
        <v>4</v>
      </c>
      <c r="I19" s="77">
        <v>3</v>
      </c>
      <c r="J19" s="261">
        <v>0</v>
      </c>
      <c r="K19" s="79">
        <v>4</v>
      </c>
      <c r="L19" s="77">
        <v>4</v>
      </c>
      <c r="M19" s="261">
        <v>0</v>
      </c>
      <c r="N19" s="79">
        <v>4</v>
      </c>
      <c r="O19" s="77">
        <v>3</v>
      </c>
      <c r="P19" s="261">
        <v>0</v>
      </c>
      <c r="Q19" s="79">
        <v>4</v>
      </c>
      <c r="R19" s="77">
        <v>3</v>
      </c>
      <c r="S19" s="261">
        <v>0</v>
      </c>
      <c r="T19" s="79">
        <v>4</v>
      </c>
      <c r="U19" s="77">
        <v>0</v>
      </c>
      <c r="V19" s="261">
        <v>0</v>
      </c>
      <c r="W19" s="79">
        <v>0</v>
      </c>
      <c r="X19" s="77">
        <v>3</v>
      </c>
      <c r="Y19" s="261">
        <v>0</v>
      </c>
      <c r="Z19" s="79">
        <v>4</v>
      </c>
      <c r="AA19" s="77">
        <v>4</v>
      </c>
      <c r="AB19" s="261">
        <v>0</v>
      </c>
      <c r="AC19" s="79">
        <v>5</v>
      </c>
      <c r="AD19" s="77">
        <v>3</v>
      </c>
      <c r="AE19" s="261">
        <v>0</v>
      </c>
      <c r="AF19" s="79">
        <v>4</v>
      </c>
      <c r="AG19" s="77">
        <v>4</v>
      </c>
      <c r="AH19" s="261">
        <v>0</v>
      </c>
      <c r="AI19" s="79">
        <v>4</v>
      </c>
      <c r="AJ19" s="77">
        <v>4</v>
      </c>
      <c r="AK19" s="261">
        <v>0</v>
      </c>
      <c r="AL19" s="79">
        <v>5</v>
      </c>
      <c r="AM19" s="209">
        <f t="shared" si="3"/>
        <v>37</v>
      </c>
      <c r="AN19" s="210">
        <f t="shared" si="0"/>
        <v>0</v>
      </c>
      <c r="AO19" s="258">
        <f t="shared" si="1"/>
        <v>37</v>
      </c>
      <c r="AP19" s="211">
        <f t="shared" si="2"/>
        <v>3.8333333333333335</v>
      </c>
    </row>
    <row r="20" spans="1:42" ht="26.25" customHeight="1" thickBot="1" x14ac:dyDescent="0.3">
      <c r="A20" s="382" t="s">
        <v>32</v>
      </c>
      <c r="B20" s="383"/>
      <c r="C20" s="447" t="s">
        <v>125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269"/>
      <c r="AN20" s="269"/>
      <c r="AO20" s="229"/>
      <c r="AP20" s="270"/>
    </row>
    <row r="21" spans="1:42" ht="25.5" customHeight="1" thickBot="1" x14ac:dyDescent="0.3">
      <c r="A21" s="408" t="s">
        <v>24</v>
      </c>
      <c r="B21" s="441"/>
      <c r="C21" s="449" t="s">
        <v>123</v>
      </c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268"/>
      <c r="AN21" s="268"/>
      <c r="AO21" s="251"/>
      <c r="AP21" s="271"/>
    </row>
    <row r="22" spans="1:42" ht="28.5" customHeight="1" thickBot="1" x14ac:dyDescent="0.3">
      <c r="A22" s="392" t="s">
        <v>33</v>
      </c>
      <c r="B22" s="440"/>
      <c r="C22" s="451" t="s">
        <v>103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272"/>
      <c r="AN22" s="272"/>
      <c r="AO22" s="254"/>
      <c r="AP22" s="273"/>
    </row>
    <row r="23" spans="1:42" ht="50.25" customHeight="1" x14ac:dyDescent="0.25">
      <c r="A23" s="412" t="s">
        <v>50</v>
      </c>
      <c r="B23" s="413"/>
      <c r="C23" s="274">
        <f>C19+C18+C17+C16+C15+C14+C13</f>
        <v>60</v>
      </c>
      <c r="D23" s="275"/>
      <c r="E23" s="276">
        <f>C23*100/C25</f>
        <v>80</v>
      </c>
      <c r="F23" s="274">
        <f>F19+F18+F17+F16+F15+F14+F13</f>
        <v>69</v>
      </c>
      <c r="G23" s="275"/>
      <c r="H23" s="276">
        <f>F23*100/F25</f>
        <v>90.78947368421052</v>
      </c>
      <c r="I23" s="274">
        <f>I19+I18+I17+I16+I15+I14+I13</f>
        <v>75</v>
      </c>
      <c r="J23" s="275"/>
      <c r="K23" s="277">
        <f>I23*100/I25</f>
        <v>90.361445783132524</v>
      </c>
      <c r="L23" s="274">
        <f>L19+L18+L17+L16+L15+L14+L13</f>
        <v>78</v>
      </c>
      <c r="M23" s="275"/>
      <c r="N23" s="276">
        <f>L23*100/L25</f>
        <v>92.857142857142861</v>
      </c>
      <c r="O23" s="274">
        <f>O19+O18+O17+O16+O15+O14+O13</f>
        <v>69</v>
      </c>
      <c r="P23" s="275"/>
      <c r="Q23" s="277">
        <f>O23*100/O25</f>
        <v>86.25</v>
      </c>
      <c r="R23" s="274">
        <f>R19+R18+R17+R16+R15+R14+R13</f>
        <v>72</v>
      </c>
      <c r="S23" s="275"/>
      <c r="T23" s="276">
        <f>R23*100/R25</f>
        <v>90</v>
      </c>
      <c r="U23" s="274">
        <f>U19+U18+U17+U16+U15+U14+U13</f>
        <v>0</v>
      </c>
      <c r="V23" s="275"/>
      <c r="W23" s="276">
        <f>U23*100/U25</f>
        <v>0</v>
      </c>
      <c r="X23" s="274">
        <f>X19+X18+X17+X16+X15+X14+X13</f>
        <v>69</v>
      </c>
      <c r="Y23" s="275"/>
      <c r="Z23" s="277">
        <f>X23*100/X25</f>
        <v>86.25</v>
      </c>
      <c r="AA23" s="274">
        <f>AA19+AA18+AA17+AA16+AA15+AA14+AA13</f>
        <v>75</v>
      </c>
      <c r="AB23" s="275"/>
      <c r="AC23" s="276">
        <f>AA23*100/AA25</f>
        <v>91.463414634146346</v>
      </c>
      <c r="AD23" s="274">
        <f>AD19+AD18+AD17+AD16+AD15+AD14+AD13</f>
        <v>81</v>
      </c>
      <c r="AE23" s="275"/>
      <c r="AF23" s="277">
        <f>AD23*100/AD25</f>
        <v>94.186046511627907</v>
      </c>
      <c r="AG23" s="274">
        <f>AG19+AG18+AG17+AG16+AG15+AG14+AG13</f>
        <v>75</v>
      </c>
      <c r="AH23" s="275"/>
      <c r="AI23" s="276">
        <f>AG23*100/AG25</f>
        <v>91.463414634146346</v>
      </c>
      <c r="AJ23" s="274">
        <f>AJ19+AJ18+AJ17+AJ16+AJ15+AJ14+AJ13</f>
        <v>78</v>
      </c>
      <c r="AK23" s="275"/>
      <c r="AL23" s="277">
        <f>AJ23*100/AJ25</f>
        <v>91.764705882352942</v>
      </c>
      <c r="AM23" s="278">
        <f>C23+F23+I23+L23+O23+R23+U23+X23+AA23+AD23+AG23+AJ23</f>
        <v>801</v>
      </c>
      <c r="AN23" s="252"/>
      <c r="AO23" s="253">
        <f t="shared" si="1"/>
        <v>801</v>
      </c>
      <c r="AP23" s="279">
        <f>(E23+H23+K23+N23+Q23+T23+W23+Z23+AC23+AF23+AI23+AL23)/12</f>
        <v>82.115470332229947</v>
      </c>
    </row>
    <row r="24" spans="1:42" ht="66.75" customHeight="1" thickBot="1" x14ac:dyDescent="0.3">
      <c r="A24" s="414" t="s">
        <v>97</v>
      </c>
      <c r="B24" s="415"/>
      <c r="C24" s="197"/>
      <c r="D24" s="136">
        <f>D19+D18+D17+D16+D15+D14+D13</f>
        <v>15</v>
      </c>
      <c r="E24" s="199">
        <v>20</v>
      </c>
      <c r="F24" s="197"/>
      <c r="G24" s="136">
        <f>G19+G18+G17+G16+G15+G14+G13</f>
        <v>7</v>
      </c>
      <c r="H24" s="199">
        <v>9</v>
      </c>
      <c r="I24" s="201"/>
      <c r="J24" s="136">
        <f>J19+J18+J17+J16+J15+J14+J13</f>
        <v>8</v>
      </c>
      <c r="K24" s="202">
        <v>10</v>
      </c>
      <c r="L24" s="197"/>
      <c r="M24" s="136">
        <f>M19+M18+M17+M16+M15+M14+M13</f>
        <v>6</v>
      </c>
      <c r="N24" s="199">
        <v>7</v>
      </c>
      <c r="O24" s="201"/>
      <c r="P24" s="198">
        <f>P19+P18+P17+P16+P15+P14+P13</f>
        <v>11</v>
      </c>
      <c r="Q24" s="202">
        <v>14</v>
      </c>
      <c r="R24" s="197"/>
      <c r="S24" s="198">
        <f>S19+S18+S17+S16+S15+S14+S13</f>
        <v>8</v>
      </c>
      <c r="T24" s="199">
        <v>10</v>
      </c>
      <c r="U24" s="197"/>
      <c r="V24" s="136">
        <f>V19+V18+V17+V16+V15+V14+V13</f>
        <v>43</v>
      </c>
      <c r="W24" s="199">
        <v>100</v>
      </c>
      <c r="X24" s="201"/>
      <c r="Y24" s="136">
        <f>Y19+Y18+Y17+Y16+Y15+Y14+Y13</f>
        <v>11</v>
      </c>
      <c r="Z24" s="202">
        <v>14</v>
      </c>
      <c r="AA24" s="197"/>
      <c r="AB24" s="136">
        <f>AB19+AB18+AB17+AB16+AB15+AB14+AB13</f>
        <v>7</v>
      </c>
      <c r="AC24" s="199">
        <v>9</v>
      </c>
      <c r="AD24" s="201"/>
      <c r="AE24" s="198">
        <f>AE19+AE18+AE17+AE16+AE15+AE14+AE13</f>
        <v>5</v>
      </c>
      <c r="AF24" s="202">
        <v>6</v>
      </c>
      <c r="AG24" s="197"/>
      <c r="AH24" s="136">
        <f>AH19+AH18+AH17+AH16+AH15+AH14+AH13</f>
        <v>7</v>
      </c>
      <c r="AI24" s="199">
        <v>9</v>
      </c>
      <c r="AJ24" s="201"/>
      <c r="AK24" s="136">
        <f>AK19+AK18+AK17+AK16+AK15+AK14+AK13</f>
        <v>7</v>
      </c>
      <c r="AL24" s="202">
        <v>8</v>
      </c>
      <c r="AM24" s="197"/>
      <c r="AN24" s="57">
        <f>D24+G24+J24+M24+P24+S24+V24+Y24+AB24+AE24+AH24+AK24</f>
        <v>135</v>
      </c>
      <c r="AO24" s="254">
        <f t="shared" si="1"/>
        <v>135</v>
      </c>
      <c r="AP24" s="204">
        <f>(E24+H24+K24+N24+Q24+T24+W24+Z24+AC24+AF24+AI24+AL24)/12</f>
        <v>18</v>
      </c>
    </row>
    <row r="25" spans="1:42" ht="36.75" customHeight="1" thickBot="1" x14ac:dyDescent="0.3">
      <c r="A25" s="382" t="s">
        <v>35</v>
      </c>
      <c r="B25" s="383"/>
      <c r="C25" s="445">
        <f>C23+D24</f>
        <v>75</v>
      </c>
      <c r="D25" s="446"/>
      <c r="E25" s="200">
        <f>E19+E18+E17+E16+E15+E14+E13</f>
        <v>100</v>
      </c>
      <c r="F25" s="442">
        <f>F23+G24</f>
        <v>76</v>
      </c>
      <c r="G25" s="443"/>
      <c r="H25" s="200">
        <f>H19+H18+H17+H16+H15+H14+H13</f>
        <v>100</v>
      </c>
      <c r="I25" s="444">
        <f>I23+J24</f>
        <v>83</v>
      </c>
      <c r="J25" s="443"/>
      <c r="K25" s="203">
        <f>K19+K18+K17+K16+K15+K14+K13</f>
        <v>100</v>
      </c>
      <c r="L25" s="442">
        <f>L23+M24</f>
        <v>84</v>
      </c>
      <c r="M25" s="443"/>
      <c r="N25" s="200">
        <f>N19+N18+N17+N16+N15+N14+N13</f>
        <v>100</v>
      </c>
      <c r="O25" s="444">
        <f>O23+P24</f>
        <v>80</v>
      </c>
      <c r="P25" s="443"/>
      <c r="Q25" s="203">
        <f>Q19+Q18+Q17+Q16+Q15+Q14+Q13</f>
        <v>100</v>
      </c>
      <c r="R25" s="442">
        <f>R23+S24</f>
        <v>80</v>
      </c>
      <c r="S25" s="443"/>
      <c r="T25" s="200">
        <f>T19+T18+T17+T16+T15+T14+T13</f>
        <v>100</v>
      </c>
      <c r="U25" s="442">
        <f>U23+V24</f>
        <v>43</v>
      </c>
      <c r="V25" s="443"/>
      <c r="W25" s="200">
        <f>W19+W18+W17+W16+W15+W14+W13</f>
        <v>100</v>
      </c>
      <c r="X25" s="444">
        <f>X23+Y24</f>
        <v>80</v>
      </c>
      <c r="Y25" s="443"/>
      <c r="Z25" s="203">
        <f>Z19+Z18+Z17+Z16+Z15+Z14+Z13</f>
        <v>100</v>
      </c>
      <c r="AA25" s="442">
        <f>AA23+AB24</f>
        <v>82</v>
      </c>
      <c r="AB25" s="443"/>
      <c r="AC25" s="200">
        <f>AC19+AC18+AC17+AC16+AC15+AC14+AC13</f>
        <v>100</v>
      </c>
      <c r="AD25" s="444">
        <f>AD23+AE24</f>
        <v>86</v>
      </c>
      <c r="AE25" s="443"/>
      <c r="AF25" s="203">
        <f>AF19+AF18+AF17+AF16+AF15+AF14+AF13</f>
        <v>100</v>
      </c>
      <c r="AG25" s="442">
        <f>AG23+AH24</f>
        <v>82</v>
      </c>
      <c r="AH25" s="443"/>
      <c r="AI25" s="200">
        <f>AI19+AI18+AI17+AI16+AI15+AI14+AI13</f>
        <v>100</v>
      </c>
      <c r="AJ25" s="444">
        <f>AJ23+AK24</f>
        <v>85</v>
      </c>
      <c r="AK25" s="443"/>
      <c r="AL25" s="203">
        <f>AL19+AL18+AL17+AL16+AL15+AL14+AL13</f>
        <v>100</v>
      </c>
      <c r="AM25" s="223">
        <f>AM23+AM24</f>
        <v>801</v>
      </c>
      <c r="AN25" s="256">
        <f>AN23+AN24</f>
        <v>135</v>
      </c>
      <c r="AO25" s="257">
        <f t="shared" si="1"/>
        <v>936</v>
      </c>
      <c r="AP25" s="259">
        <f>AP23+AP24</f>
        <v>100.11547033222995</v>
      </c>
    </row>
    <row r="26" spans="1:42" ht="41.25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  <c r="AP26" s="388"/>
    </row>
    <row r="27" spans="1:42" ht="25.5" customHeight="1" x14ac:dyDescent="0.25">
      <c r="A27" s="44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39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  <c r="AP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P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6">
    <mergeCell ref="AM9:AO10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L10:N10"/>
    <mergeCell ref="AE2:AP2"/>
    <mergeCell ref="X5:AR5"/>
    <mergeCell ref="B6:AP6"/>
    <mergeCell ref="B7:AP7"/>
    <mergeCell ref="B9:B12"/>
    <mergeCell ref="C9:AL9"/>
    <mergeCell ref="AP9:AP10"/>
    <mergeCell ref="C10:E10"/>
    <mergeCell ref="X10:Z10"/>
    <mergeCell ref="AA10:AC10"/>
    <mergeCell ref="AD10:AF10"/>
    <mergeCell ref="AG10:AI10"/>
    <mergeCell ref="AJ10:AL10"/>
    <mergeCell ref="F10:H10"/>
    <mergeCell ref="I10:K10"/>
    <mergeCell ref="AE4:AM4"/>
    <mergeCell ref="A24:B24"/>
    <mergeCell ref="A25:B25"/>
    <mergeCell ref="O10:Q10"/>
    <mergeCell ref="A9:A12"/>
    <mergeCell ref="A22:B22"/>
    <mergeCell ref="C22:AL22"/>
    <mergeCell ref="A23:B23"/>
    <mergeCell ref="AA25:AB25"/>
    <mergeCell ref="AD25:AE25"/>
    <mergeCell ref="AG25:AH25"/>
    <mergeCell ref="AJ25:AK25"/>
    <mergeCell ref="R10:T10"/>
    <mergeCell ref="U10:W10"/>
    <mergeCell ref="X25:Y25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AS39"/>
  <sheetViews>
    <sheetView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30" customHeight="1" x14ac:dyDescent="0.25">
      <c r="B6" s="373" t="s">
        <v>114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106"/>
      <c r="AQ6" s="106"/>
      <c r="AR6" s="106"/>
    </row>
    <row r="7" spans="1:44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4" t="s">
        <v>30</v>
      </c>
      <c r="AN9" s="318"/>
      <c r="AO9" s="370" t="s">
        <v>31</v>
      </c>
      <c r="AP9" s="142"/>
    </row>
    <row r="10" spans="1:44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6"/>
      <c r="AM10" s="319"/>
      <c r="AN10" s="321"/>
      <c r="AO10" s="371"/>
      <c r="AP10" s="143"/>
    </row>
    <row r="11" spans="1:44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16</v>
      </c>
      <c r="D13" s="13">
        <f>C28*E13/100</f>
        <v>4.0480000000000009</v>
      </c>
      <c r="E13" s="81">
        <v>40</v>
      </c>
      <c r="F13" s="14">
        <f>F27*H13/100</f>
        <v>18.399999999999999</v>
      </c>
      <c r="G13" s="13">
        <f>F28*H13/100</f>
        <v>1.8400000000000003</v>
      </c>
      <c r="H13" s="81">
        <v>40</v>
      </c>
      <c r="I13" s="14">
        <f>I27*K13/100</f>
        <v>20</v>
      </c>
      <c r="J13" s="13">
        <f>I28*K13/100</f>
        <v>2.2080000000000002</v>
      </c>
      <c r="K13" s="81">
        <v>40</v>
      </c>
      <c r="L13" s="14">
        <f>L27*N13/100</f>
        <v>20.8</v>
      </c>
      <c r="M13" s="13">
        <f>L28*N13/100</f>
        <v>1.4720000000000002</v>
      </c>
      <c r="N13" s="81">
        <v>40</v>
      </c>
      <c r="O13" s="14">
        <f>O27*Q13/100</f>
        <v>18.86</v>
      </c>
      <c r="P13" s="13">
        <f>O28*Q13/100</f>
        <v>3.0175999999999998</v>
      </c>
      <c r="Q13" s="81">
        <v>41</v>
      </c>
      <c r="R13" s="14">
        <f>R27*T13/100</f>
        <v>19.2</v>
      </c>
      <c r="S13" s="13">
        <f>R28*T13/100</f>
        <v>2.2080000000000002</v>
      </c>
      <c r="T13" s="81">
        <v>40</v>
      </c>
      <c r="U13" s="14">
        <f>U27*W13/100</f>
        <v>0</v>
      </c>
      <c r="V13" s="13">
        <f>U28*W13/100</f>
        <v>11.407999999999999</v>
      </c>
      <c r="W13" s="81">
        <v>40</v>
      </c>
      <c r="X13" s="14">
        <f>X27*Z13/100</f>
        <v>18.399999999999999</v>
      </c>
      <c r="Y13" s="13">
        <f>X28*Z13/100</f>
        <v>2.9440000000000004</v>
      </c>
      <c r="Z13" s="81">
        <v>40</v>
      </c>
      <c r="AA13" s="14">
        <f>AA27*AC13/100</f>
        <v>20</v>
      </c>
      <c r="AB13" s="13">
        <f>AA28*AC13/100</f>
        <v>1.8400000000000003</v>
      </c>
      <c r="AC13" s="81">
        <v>40</v>
      </c>
      <c r="AD13" s="14">
        <f>AD27*AF13/100</f>
        <v>21.6</v>
      </c>
      <c r="AE13" s="13">
        <f>AD28*AF13/100</f>
        <v>1.4720000000000002</v>
      </c>
      <c r="AF13" s="81">
        <v>40</v>
      </c>
      <c r="AG13" s="14">
        <f>AG27*AI13/100</f>
        <v>20</v>
      </c>
      <c r="AH13" s="13">
        <f>AG28*AI13/100</f>
        <v>1.8400000000000003</v>
      </c>
      <c r="AI13" s="81">
        <v>40</v>
      </c>
      <c r="AJ13" s="14">
        <f>AJ27*AL13/100</f>
        <v>20.8</v>
      </c>
      <c r="AK13" s="13">
        <f>AJ28*AL13/100</f>
        <v>1.8400000000000003</v>
      </c>
      <c r="AL13" s="81">
        <v>40</v>
      </c>
      <c r="AM13" s="134">
        <f>C13+F13+I13+L13+O13+R13+U13+X13+AA13+AD13+AG13+AJ13</f>
        <v>214.06</v>
      </c>
      <c r="AN13" s="49">
        <f>D13+G13+J13+M13+P13+S13+V13+Y13+AB13+AE13+AH13+AK13</f>
        <v>36.137600000000006</v>
      </c>
      <c r="AO13" s="15">
        <f>(E13+H13+K13+N13+Q13+T13+W13+Z13+AC13+AF13+AI13+AL13)/12</f>
        <v>40.083333333333336</v>
      </c>
      <c r="AP13" s="143"/>
    </row>
    <row r="14" spans="1:44" ht="45.75" customHeight="1" thickBot="1" x14ac:dyDescent="0.3">
      <c r="A14" s="118">
        <v>2</v>
      </c>
      <c r="B14" s="124" t="s">
        <v>94</v>
      </c>
      <c r="C14" s="77">
        <f>C27*E14/100</f>
        <v>8.8000000000000007</v>
      </c>
      <c r="D14" s="78">
        <f>C28*E14/100</f>
        <v>2.2263999999999999</v>
      </c>
      <c r="E14" s="79">
        <v>22</v>
      </c>
      <c r="F14" s="77">
        <f>F27*H14/100</f>
        <v>10.119999999999999</v>
      </c>
      <c r="G14" s="78">
        <f>F28*H14/100</f>
        <v>1.0120000000000002</v>
      </c>
      <c r="H14" s="79">
        <v>22</v>
      </c>
      <c r="I14" s="77">
        <f>I27*K14/100</f>
        <v>11</v>
      </c>
      <c r="J14" s="78">
        <f>I28*K14/100</f>
        <v>1.2144000000000001</v>
      </c>
      <c r="K14" s="79">
        <v>22</v>
      </c>
      <c r="L14" s="77">
        <f>L27*N14/100</f>
        <v>11.44</v>
      </c>
      <c r="M14" s="78">
        <f>L28*N14/100</f>
        <v>0.8096000000000001</v>
      </c>
      <c r="N14" s="79">
        <v>22</v>
      </c>
      <c r="O14" s="77">
        <f>O27*Q14/100</f>
        <v>10.119999999999999</v>
      </c>
      <c r="P14" s="78">
        <f>O28*Q14/100</f>
        <v>1.6192000000000002</v>
      </c>
      <c r="Q14" s="79">
        <v>22</v>
      </c>
      <c r="R14" s="77">
        <f>R27*T14/100</f>
        <v>10.56</v>
      </c>
      <c r="S14" s="78">
        <f>R28*T14/100</f>
        <v>1.2144000000000001</v>
      </c>
      <c r="T14" s="79">
        <v>22</v>
      </c>
      <c r="U14" s="77">
        <f>U27*W14/100</f>
        <v>0</v>
      </c>
      <c r="V14" s="78">
        <f>U28*W14/100</f>
        <v>6.2743999999999991</v>
      </c>
      <c r="W14" s="79">
        <v>22</v>
      </c>
      <c r="X14" s="77">
        <f>X27*Z14/100</f>
        <v>10.58</v>
      </c>
      <c r="Y14" s="78">
        <f>X28*Z14/100</f>
        <v>1.6928000000000001</v>
      </c>
      <c r="Z14" s="79">
        <v>23</v>
      </c>
      <c r="AA14" s="77">
        <f>AA27*AC14/100</f>
        <v>11</v>
      </c>
      <c r="AB14" s="78">
        <f>AA28*AC14/100</f>
        <v>1.0120000000000002</v>
      </c>
      <c r="AC14" s="79">
        <v>22</v>
      </c>
      <c r="AD14" s="77">
        <f>AD27*AF14/100</f>
        <v>11.88</v>
      </c>
      <c r="AE14" s="78">
        <f>AD28*AF14/100</f>
        <v>0.8096000000000001</v>
      </c>
      <c r="AF14" s="79">
        <v>22</v>
      </c>
      <c r="AG14" s="77">
        <f>AG27*AI14/100</f>
        <v>11</v>
      </c>
      <c r="AH14" s="78">
        <f>AG28*AI14/100</f>
        <v>1.0120000000000002</v>
      </c>
      <c r="AI14" s="79">
        <v>22</v>
      </c>
      <c r="AJ14" s="77">
        <f>AJ27*AL14/100</f>
        <v>11.44</v>
      </c>
      <c r="AK14" s="78">
        <f>AJ28*AL14/100</f>
        <v>1.0120000000000002</v>
      </c>
      <c r="AL14" s="79">
        <v>22</v>
      </c>
      <c r="AM14" s="125">
        <f>C14+F14+I14+L14+O14+R14+U14+X14+AA14+AD14+AG14+AJ14</f>
        <v>117.94</v>
      </c>
      <c r="AN14" s="126">
        <f t="shared" ref="AN14:AN19" si="0">D14+G14+J14+M14+P14+S14+V14+Y14+AB14+AE14+AH14+AK14</f>
        <v>19.908800000000003</v>
      </c>
      <c r="AO14" s="127">
        <f>(E14+H14+K14+N14+Q14+T14+W14+Z14+AC14+AF14+AI14+AL14)/12</f>
        <v>22.083333333333332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4">
        <f>C27*E15/100</f>
        <v>10.8</v>
      </c>
      <c r="D15" s="8">
        <f>C28*E15/100</f>
        <v>2.7324000000000002</v>
      </c>
      <c r="E15" s="81">
        <v>27</v>
      </c>
      <c r="F15" s="14">
        <f>F27*H15/100</f>
        <v>12.42</v>
      </c>
      <c r="G15" s="8">
        <f>F28*H15/100</f>
        <v>1.2420000000000002</v>
      </c>
      <c r="H15" s="81">
        <v>27</v>
      </c>
      <c r="I15" s="14">
        <f>I27*K15/100</f>
        <v>13.5</v>
      </c>
      <c r="J15" s="8">
        <f>I28*K15/100</f>
        <v>1.4904000000000002</v>
      </c>
      <c r="K15" s="81">
        <v>27</v>
      </c>
      <c r="L15" s="14">
        <f>L27*N15/100</f>
        <v>14.04</v>
      </c>
      <c r="M15" s="8">
        <f>L28*N15/100</f>
        <v>0.99360000000000004</v>
      </c>
      <c r="N15" s="81">
        <v>27</v>
      </c>
      <c r="O15" s="14">
        <f>O27*Q15/100</f>
        <v>12.42</v>
      </c>
      <c r="P15" s="8">
        <f>O28*Q15/100</f>
        <v>1.9872000000000001</v>
      </c>
      <c r="Q15" s="81">
        <v>27</v>
      </c>
      <c r="R15" s="14">
        <f>R27*T15/100</f>
        <v>13.44</v>
      </c>
      <c r="S15" s="8">
        <f>R28*T15/100</f>
        <v>1.5456000000000001</v>
      </c>
      <c r="T15" s="81">
        <v>28</v>
      </c>
      <c r="U15" s="14">
        <f>U27*W15/100</f>
        <v>0</v>
      </c>
      <c r="V15" s="8">
        <f>U28*W15/100</f>
        <v>7.7003999999999992</v>
      </c>
      <c r="W15" s="81">
        <v>27</v>
      </c>
      <c r="X15" s="14">
        <f>X27*Z15/100</f>
        <v>12.42</v>
      </c>
      <c r="Y15" s="8">
        <f>X28*Z15/100</f>
        <v>1.9872000000000001</v>
      </c>
      <c r="Z15" s="81">
        <v>27</v>
      </c>
      <c r="AA15" s="14">
        <f>AA27*AC15/100</f>
        <v>13.5</v>
      </c>
      <c r="AB15" s="8">
        <f>AA28*AC15/100</f>
        <v>1.2420000000000002</v>
      </c>
      <c r="AC15" s="81">
        <v>27</v>
      </c>
      <c r="AD15" s="14">
        <f>AD27*AF15/100</f>
        <v>14.58</v>
      </c>
      <c r="AE15" s="8">
        <f>AD28*AF15/100</f>
        <v>0.99360000000000004</v>
      </c>
      <c r="AF15" s="81">
        <v>27</v>
      </c>
      <c r="AG15" s="14">
        <f>AG27*AI15/100</f>
        <v>13.5</v>
      </c>
      <c r="AH15" s="8">
        <f>AG28*AI15/100</f>
        <v>1.2420000000000002</v>
      </c>
      <c r="AI15" s="81">
        <v>27</v>
      </c>
      <c r="AJ15" s="14">
        <f>AJ27*AL15/100</f>
        <v>14.04</v>
      </c>
      <c r="AK15" s="8">
        <f>AJ28*AL15/100</f>
        <v>1.2420000000000002</v>
      </c>
      <c r="AL15" s="81">
        <v>27</v>
      </c>
      <c r="AM15" s="226">
        <f>C15+F15+I15+L15+O15+R15+U15+X15+AA15+AD15+AG15+AJ15</f>
        <v>144.66</v>
      </c>
      <c r="AN15" s="49">
        <f t="shared" si="0"/>
        <v>24.398400000000006</v>
      </c>
      <c r="AO15" s="15">
        <f t="shared" ref="AO15:AO19" si="1">(E15+H15+K15+N15+Q15+T15+W15+Z15+AC15+AF15+AI15+AL15)/12</f>
        <v>27.083333333333332</v>
      </c>
      <c r="AP15" s="143"/>
    </row>
    <row r="16" spans="1:44" ht="49.5" customHeight="1" thickBot="1" x14ac:dyDescent="0.3">
      <c r="A16" s="83">
        <v>4</v>
      </c>
      <c r="B16" s="76" t="s">
        <v>64</v>
      </c>
      <c r="C16" s="14">
        <f>C27*E16/100</f>
        <v>2</v>
      </c>
      <c r="D16" s="8">
        <f>C28*E16/100</f>
        <v>0.50600000000000012</v>
      </c>
      <c r="E16" s="81">
        <v>5</v>
      </c>
      <c r="F16" s="14">
        <f>F27*H16/100</f>
        <v>2.2999999999999998</v>
      </c>
      <c r="G16" s="8">
        <f>F28*H16/100</f>
        <v>0.23000000000000004</v>
      </c>
      <c r="H16" s="81">
        <v>5</v>
      </c>
      <c r="I16" s="14">
        <f>I27*K16/100</f>
        <v>2</v>
      </c>
      <c r="J16" s="8">
        <f>I28*K16/100</f>
        <v>0.22080000000000002</v>
      </c>
      <c r="K16" s="81">
        <v>4</v>
      </c>
      <c r="L16" s="14">
        <f>L27*N16/100</f>
        <v>2.08</v>
      </c>
      <c r="M16" s="8">
        <f>L28*N16/100</f>
        <v>0.1472</v>
      </c>
      <c r="N16" s="81">
        <v>4</v>
      </c>
      <c r="O16" s="14">
        <f>O27*Q16/100</f>
        <v>1.84</v>
      </c>
      <c r="P16" s="8">
        <f>O28*Q16/100</f>
        <v>0.2944</v>
      </c>
      <c r="Q16" s="81">
        <v>4</v>
      </c>
      <c r="R16" s="14">
        <f>R27*T16/100</f>
        <v>1.92</v>
      </c>
      <c r="S16" s="8">
        <f>R28*T16/100</f>
        <v>0.22080000000000002</v>
      </c>
      <c r="T16" s="81">
        <v>4</v>
      </c>
      <c r="U16" s="14">
        <f>U27*W16/100</f>
        <v>0</v>
      </c>
      <c r="V16" s="8">
        <f>U28*W16/100</f>
        <v>1.1408</v>
      </c>
      <c r="W16" s="81">
        <v>4</v>
      </c>
      <c r="X16" s="14">
        <f>X27*Z16/100</f>
        <v>1.84</v>
      </c>
      <c r="Y16" s="8">
        <f>X28*Z16/100</f>
        <v>0.2944</v>
      </c>
      <c r="Z16" s="81">
        <v>4</v>
      </c>
      <c r="AA16" s="14">
        <f>AA27*AC16/100</f>
        <v>2</v>
      </c>
      <c r="AB16" s="8">
        <f>AA28*AC16/100</f>
        <v>0.18400000000000002</v>
      </c>
      <c r="AC16" s="81">
        <v>4</v>
      </c>
      <c r="AD16" s="14">
        <f>AD27*AF16/100</f>
        <v>2.16</v>
      </c>
      <c r="AE16" s="8">
        <f>AD28*AF16/100</f>
        <v>0.1472</v>
      </c>
      <c r="AF16" s="81">
        <v>4</v>
      </c>
      <c r="AG16" s="14">
        <f>AG27*AI16/100</f>
        <v>2</v>
      </c>
      <c r="AH16" s="8">
        <f>AG28*AI16/100</f>
        <v>0.18400000000000002</v>
      </c>
      <c r="AI16" s="81">
        <v>4</v>
      </c>
      <c r="AJ16" s="14">
        <f>AJ27*AL16/100</f>
        <v>2.08</v>
      </c>
      <c r="AK16" s="8">
        <f>AJ28*AL16/100</f>
        <v>0.18400000000000002</v>
      </c>
      <c r="AL16" s="81">
        <v>4</v>
      </c>
      <c r="AM16" s="134">
        <f t="shared" ref="AM16:AM19" si="2">C16+F16+I16+L16+O16+R16+U16+X16+AA16+AD16+AG16+AJ16</f>
        <v>22.22</v>
      </c>
      <c r="AN16" s="49">
        <f t="shared" si="0"/>
        <v>3.7536000000000005</v>
      </c>
      <c r="AO16" s="15">
        <f t="shared" si="1"/>
        <v>4.166666666666667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0.8</v>
      </c>
      <c r="D17" s="8">
        <f>C28*E17/100</f>
        <v>0.20240000000000002</v>
      </c>
      <c r="E17" s="81">
        <v>2</v>
      </c>
      <c r="F17" s="14">
        <f>F27*H17/100</f>
        <v>0.92</v>
      </c>
      <c r="G17" s="8">
        <f>F28*H17/100</f>
        <v>9.2000000000000012E-2</v>
      </c>
      <c r="H17" s="81">
        <v>2</v>
      </c>
      <c r="I17" s="14">
        <f>I27*K17/100</f>
        <v>1</v>
      </c>
      <c r="J17" s="8">
        <f>I28*K17/100</f>
        <v>0.11040000000000001</v>
      </c>
      <c r="K17" s="81">
        <v>2</v>
      </c>
      <c r="L17" s="14">
        <f>L27*N17/100</f>
        <v>1.04</v>
      </c>
      <c r="M17" s="8">
        <f>L28*N17/100</f>
        <v>7.3599999999999999E-2</v>
      </c>
      <c r="N17" s="81">
        <v>2</v>
      </c>
      <c r="O17" s="14">
        <f>O27*Q17/100</f>
        <v>0.92</v>
      </c>
      <c r="P17" s="8">
        <f>O28*Q17/100</f>
        <v>0.1472</v>
      </c>
      <c r="Q17" s="81">
        <v>2</v>
      </c>
      <c r="R17" s="14">
        <f>R27*T17/100</f>
        <v>0.96</v>
      </c>
      <c r="S17" s="8">
        <f>R28*T17/100</f>
        <v>0.11040000000000001</v>
      </c>
      <c r="T17" s="81">
        <v>2</v>
      </c>
      <c r="U17" s="14">
        <f>U27*W17/100</f>
        <v>0</v>
      </c>
      <c r="V17" s="8">
        <f>U28*W17/100</f>
        <v>0.85560000000000003</v>
      </c>
      <c r="W17" s="81">
        <v>3</v>
      </c>
      <c r="X17" s="14">
        <f>X27*Z17/100</f>
        <v>0.92</v>
      </c>
      <c r="Y17" s="8">
        <f>X28*Z17/100</f>
        <v>0.1472</v>
      </c>
      <c r="Z17" s="81">
        <v>2</v>
      </c>
      <c r="AA17" s="14">
        <f>AA27*AC17/100</f>
        <v>1</v>
      </c>
      <c r="AB17" s="8">
        <f>AA28*AC17/100</f>
        <v>9.2000000000000012E-2</v>
      </c>
      <c r="AC17" s="81">
        <v>2</v>
      </c>
      <c r="AD17" s="14">
        <f>AD27*AF17/100</f>
        <v>1.08</v>
      </c>
      <c r="AE17" s="8">
        <f>AD28*AF17/100</f>
        <v>7.3599999999999999E-2</v>
      </c>
      <c r="AF17" s="81">
        <v>2</v>
      </c>
      <c r="AG17" s="14">
        <f>AG27*AI17/100</f>
        <v>1</v>
      </c>
      <c r="AH17" s="8">
        <f>AG28*AI17/100</f>
        <v>9.2000000000000012E-2</v>
      </c>
      <c r="AI17" s="81">
        <v>2</v>
      </c>
      <c r="AJ17" s="14">
        <f>AJ27*AL17/100</f>
        <v>1.04</v>
      </c>
      <c r="AK17" s="8">
        <f>AJ28*AL17/100</f>
        <v>9.2000000000000012E-2</v>
      </c>
      <c r="AL17" s="81">
        <v>2</v>
      </c>
      <c r="AM17" s="134">
        <f t="shared" si="2"/>
        <v>10.68</v>
      </c>
      <c r="AN17" s="49">
        <f t="shared" si="0"/>
        <v>2.0884000000000005</v>
      </c>
      <c r="AO17" s="15">
        <f t="shared" si="1"/>
        <v>2.0833333333333335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0.5</v>
      </c>
      <c r="J18" s="8">
        <f>I28*K18/100</f>
        <v>5.5200000000000006E-2</v>
      </c>
      <c r="K18" s="81">
        <v>1</v>
      </c>
      <c r="L18" s="14">
        <f>L27*N18/100</f>
        <v>0.52</v>
      </c>
      <c r="M18" s="8">
        <f>L28*N18/100</f>
        <v>3.6799999999999999E-2</v>
      </c>
      <c r="N18" s="81">
        <v>1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0.5</v>
      </c>
      <c r="AB18" s="8">
        <f>AA28*AC18/100</f>
        <v>4.6000000000000006E-2</v>
      </c>
      <c r="AC18" s="81">
        <v>1</v>
      </c>
      <c r="AD18" s="14">
        <f>AD27*AF18/100</f>
        <v>0.54</v>
      </c>
      <c r="AE18" s="8">
        <f>AD28*AF18/100</f>
        <v>3.6799999999999999E-2</v>
      </c>
      <c r="AF18" s="81">
        <v>1</v>
      </c>
      <c r="AG18" s="14">
        <f>AG27*AI18/100</f>
        <v>0.5</v>
      </c>
      <c r="AH18" s="8">
        <f>AG28*AI18/100</f>
        <v>4.6000000000000006E-2</v>
      </c>
      <c r="AI18" s="81">
        <v>1</v>
      </c>
      <c r="AJ18" s="14">
        <f>AJ27*AL18/100</f>
        <v>0.52</v>
      </c>
      <c r="AK18" s="8">
        <f>AJ28*AL18/100</f>
        <v>4.6000000000000006E-2</v>
      </c>
      <c r="AL18" s="81">
        <v>1</v>
      </c>
      <c r="AM18" s="134">
        <f t="shared" si="2"/>
        <v>3.08</v>
      </c>
      <c r="AN18" s="49">
        <f t="shared" si="0"/>
        <v>0.26680000000000004</v>
      </c>
      <c r="AO18" s="15">
        <f t="shared" si="1"/>
        <v>0.5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1.6</v>
      </c>
      <c r="D19" s="8">
        <f>C28*E19/100</f>
        <v>0.40480000000000005</v>
      </c>
      <c r="E19" s="81">
        <v>4</v>
      </c>
      <c r="F19" s="14">
        <f>F27*H19/100</f>
        <v>1.84</v>
      </c>
      <c r="G19" s="8">
        <f>F28*H19/100</f>
        <v>0.18400000000000002</v>
      </c>
      <c r="H19" s="81">
        <v>4</v>
      </c>
      <c r="I19" s="14">
        <f>I27*K19/100</f>
        <v>2</v>
      </c>
      <c r="J19" s="8">
        <f>I28*K19/100</f>
        <v>0.22080000000000002</v>
      </c>
      <c r="K19" s="81">
        <v>4</v>
      </c>
      <c r="L19" s="14">
        <f>L27*N19/100</f>
        <v>2.08</v>
      </c>
      <c r="M19" s="8">
        <f>L28*N19/100</f>
        <v>0.1472</v>
      </c>
      <c r="N19" s="81">
        <v>4</v>
      </c>
      <c r="O19" s="14">
        <f>O27*Q19/100</f>
        <v>1.84</v>
      </c>
      <c r="P19" s="8">
        <f>O28*Q19/100</f>
        <v>0.2944</v>
      </c>
      <c r="Q19" s="81">
        <v>4</v>
      </c>
      <c r="R19" s="14">
        <f>R27*T19/100</f>
        <v>1.92</v>
      </c>
      <c r="S19" s="8">
        <f>R28*T19/100</f>
        <v>0.22080000000000002</v>
      </c>
      <c r="T19" s="81">
        <v>4</v>
      </c>
      <c r="U19" s="14">
        <f>U27*W19/100</f>
        <v>0</v>
      </c>
      <c r="V19" s="8">
        <f>U28*W19/100</f>
        <v>1.1408</v>
      </c>
      <c r="W19" s="81">
        <v>4</v>
      </c>
      <c r="X19" s="14">
        <f>X27*Z19/100</f>
        <v>1.84</v>
      </c>
      <c r="Y19" s="8">
        <f>X28*Z19/100</f>
        <v>0.2944</v>
      </c>
      <c r="Z19" s="81">
        <v>4</v>
      </c>
      <c r="AA19" s="14">
        <f>AA27*AC19/100</f>
        <v>2</v>
      </c>
      <c r="AB19" s="8">
        <f>AA28*AC19/100</f>
        <v>0.18400000000000002</v>
      </c>
      <c r="AC19" s="81">
        <v>4</v>
      </c>
      <c r="AD19" s="14">
        <f>AD27*AF19/100</f>
        <v>2.16</v>
      </c>
      <c r="AE19" s="8">
        <f>AD28*AF19/100</f>
        <v>0.1472</v>
      </c>
      <c r="AF19" s="81">
        <v>4</v>
      </c>
      <c r="AG19" s="14">
        <f>AG27*AI19/100</f>
        <v>2</v>
      </c>
      <c r="AH19" s="8">
        <f>AG28*AI19/100</f>
        <v>0.18400000000000002</v>
      </c>
      <c r="AI19" s="81">
        <v>4</v>
      </c>
      <c r="AJ19" s="14">
        <f>AJ27*AL19/100</f>
        <v>2.08</v>
      </c>
      <c r="AK19" s="8">
        <f>AJ28*AL19/100</f>
        <v>0.18400000000000002</v>
      </c>
      <c r="AL19" s="81">
        <v>4</v>
      </c>
      <c r="AM19" s="134">
        <f t="shared" si="2"/>
        <v>21.36</v>
      </c>
      <c r="AN19" s="49">
        <f t="shared" si="0"/>
        <v>3.6064000000000007</v>
      </c>
      <c r="AO19" s="15">
        <f t="shared" si="1"/>
        <v>4</v>
      </c>
      <c r="AP19" s="143"/>
    </row>
    <row r="20" spans="1:42" ht="26.25" customHeight="1" thickBot="1" x14ac:dyDescent="0.3">
      <c r="A20" s="382" t="s">
        <v>32</v>
      </c>
      <c r="B20" s="405"/>
      <c r="C20" s="406" t="s">
        <v>71</v>
      </c>
      <c r="D20" s="406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133"/>
      <c r="AN20" s="139"/>
      <c r="AO20" s="140"/>
      <c r="AP20" s="144"/>
    </row>
    <row r="21" spans="1:42" ht="22.5" customHeight="1" thickBot="1" x14ac:dyDescent="0.3">
      <c r="A21" s="408" t="s">
        <v>24</v>
      </c>
      <c r="B21" s="409"/>
      <c r="C21" s="395" t="s">
        <v>92</v>
      </c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14"/>
      <c r="AN21" s="8"/>
      <c r="AO21" s="141"/>
      <c r="AP21" s="144"/>
    </row>
    <row r="22" spans="1:42" ht="25.5" customHeight="1" thickBot="1" x14ac:dyDescent="0.3">
      <c r="A22" s="392" t="s">
        <v>33</v>
      </c>
      <c r="B22" s="393"/>
      <c r="C22" s="394" t="s">
        <v>102</v>
      </c>
      <c r="D22" s="395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133"/>
      <c r="AN22" s="139"/>
      <c r="AO22" s="140"/>
      <c r="AP22" s="144"/>
    </row>
    <row r="23" spans="1:42" ht="38.25" customHeight="1" x14ac:dyDescent="0.25">
      <c r="A23" s="412" t="s">
        <v>50</v>
      </c>
      <c r="B23" s="413"/>
      <c r="C23" s="18">
        <f>C19+C18+C17+C16+C15+C14+C13</f>
        <v>40</v>
      </c>
      <c r="D23" s="19"/>
      <c r="E23" s="20">
        <f>C23*100/C25</f>
        <v>79.808459696727851</v>
      </c>
      <c r="F23" s="18">
        <f>F19+F18+F17+F16+F15+F14+F13</f>
        <v>46</v>
      </c>
      <c r="G23" s="19"/>
      <c r="H23" s="20">
        <f>F23*100/F25</f>
        <v>90.909090909090907</v>
      </c>
      <c r="I23" s="132">
        <f>I19+I18+I17+I16+I15+I14+I13</f>
        <v>50</v>
      </c>
      <c r="J23" s="19"/>
      <c r="K23" s="55">
        <f>I23*100/I25</f>
        <v>90.057636887608069</v>
      </c>
      <c r="L23" s="18">
        <f>L19+L18+L17+L16+L15+L14+L13</f>
        <v>52</v>
      </c>
      <c r="M23" s="19"/>
      <c r="N23" s="20">
        <f>L23*100/L25</f>
        <v>93.390804597701148</v>
      </c>
      <c r="O23" s="132">
        <f>O19+O18+O17+O16+O15+O14+O13</f>
        <v>46</v>
      </c>
      <c r="P23" s="19"/>
      <c r="Q23" s="55">
        <f>O23*100/O25</f>
        <v>86.206896551724142</v>
      </c>
      <c r="R23" s="18">
        <f>R19+R18+R17+R16+R15+R14+R13</f>
        <v>48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46</v>
      </c>
      <c r="Y23" s="19"/>
      <c r="Z23" s="55">
        <f>X23*100/X25</f>
        <v>86.206896551724142</v>
      </c>
      <c r="AA23" s="18">
        <f>AA19+AA18+AA17+AA16+AA15+AA14+AA13</f>
        <v>50</v>
      </c>
      <c r="AB23" s="19"/>
      <c r="AC23" s="20">
        <f>AA23*100/AA25</f>
        <v>91.575091575091577</v>
      </c>
      <c r="AD23" s="18">
        <f>AD19+AD18+AD17+AD16+AD15+AD14+AD13</f>
        <v>54</v>
      </c>
      <c r="AE23" s="19"/>
      <c r="AF23" s="55">
        <f>AD23*100/AD25</f>
        <v>93.619972260748966</v>
      </c>
      <c r="AG23" s="18">
        <f>AG19+AG18+AG17+AG16+AG15+AG14+AG13</f>
        <v>50</v>
      </c>
      <c r="AH23" s="19"/>
      <c r="AI23" s="20">
        <f>AG23*100/AG25</f>
        <v>91.575091575091577</v>
      </c>
      <c r="AJ23" s="18">
        <f>AJ19+AJ18+AJ17+AJ16+AJ15+AJ14+AJ13</f>
        <v>52</v>
      </c>
      <c r="AK23" s="19"/>
      <c r="AL23" s="55">
        <f>AJ23*100/AJ25</f>
        <v>91.872791519434628</v>
      </c>
      <c r="AM23" s="35">
        <f>C23+F23+I23+L23+O23+R23+U23+X23+AA23+AD23+AG23+AJ23</f>
        <v>534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14" t="s">
        <v>97</v>
      </c>
      <c r="B24" s="415"/>
      <c r="C24" s="97"/>
      <c r="D24" s="136">
        <f>D19+D18+D17+D16+D15+D14+D13</f>
        <v>10.120000000000001</v>
      </c>
      <c r="E24" s="80">
        <v>20</v>
      </c>
      <c r="F24" s="97"/>
      <c r="G24" s="136">
        <f>G19+G18+G17+G16+G15+G14+G13</f>
        <v>4.6000000000000014</v>
      </c>
      <c r="H24" s="80">
        <v>9</v>
      </c>
      <c r="I24" s="137"/>
      <c r="J24" s="136">
        <f>J19+J18+J17+J16+J15+J14+J13</f>
        <v>5.5200000000000005</v>
      </c>
      <c r="K24" s="82">
        <v>10</v>
      </c>
      <c r="L24" s="97"/>
      <c r="M24" s="136">
        <f>M19+M18+M17+M16+M15+M14+M13</f>
        <v>3.6800000000000006</v>
      </c>
      <c r="N24" s="80">
        <v>7</v>
      </c>
      <c r="O24" s="137"/>
      <c r="P24" s="136">
        <f>P19+P18+P17+P16+P15+P14+P13</f>
        <v>7.36</v>
      </c>
      <c r="Q24" s="82">
        <v>14</v>
      </c>
      <c r="R24" s="97"/>
      <c r="S24" s="136">
        <f>S19+S18+S17+S16+S15+S14+S13</f>
        <v>5.5200000000000005</v>
      </c>
      <c r="T24" s="80">
        <v>10</v>
      </c>
      <c r="U24" s="97"/>
      <c r="V24" s="136">
        <f>V19+V18+V17+V16+V15+V14+V13</f>
        <v>28.519999999999996</v>
      </c>
      <c r="W24" s="80">
        <v>100</v>
      </c>
      <c r="X24" s="137"/>
      <c r="Y24" s="136">
        <f>Y19+Y18+Y17+Y16+Y15+Y14+Y13</f>
        <v>7.3600000000000012</v>
      </c>
      <c r="Z24" s="82">
        <v>14</v>
      </c>
      <c r="AA24" s="97"/>
      <c r="AB24" s="136">
        <f>AB19+AB18+AB17+AB16+AB15+AB14+AB13</f>
        <v>4.6000000000000014</v>
      </c>
      <c r="AC24" s="80">
        <v>8</v>
      </c>
      <c r="AD24" s="137"/>
      <c r="AE24" s="136">
        <f>AE19+AE18+AE17+AE16+AE15+AE14+AE13</f>
        <v>3.6800000000000006</v>
      </c>
      <c r="AF24" s="82">
        <v>6</v>
      </c>
      <c r="AG24" s="97"/>
      <c r="AH24" s="136">
        <f>AH19+AH18+AH17+AH16+AH15+AH14+AH13</f>
        <v>4.6000000000000014</v>
      </c>
      <c r="AI24" s="80">
        <v>8</v>
      </c>
      <c r="AJ24" s="137"/>
      <c r="AK24" s="136">
        <f>AK19+AK18+AK17+AK16+AK15+AK14+AK13</f>
        <v>4.6000000000000014</v>
      </c>
      <c r="AL24" s="82">
        <v>8</v>
      </c>
      <c r="AM24" s="56"/>
      <c r="AN24" s="57">
        <f>D24+G24+J24+M24+P24+S24+V24+Y24+AB24+AE24+AH24+AK24</f>
        <v>90.16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382" t="s">
        <v>35</v>
      </c>
      <c r="B25" s="383"/>
      <c r="C25" s="410">
        <f>C23+D24</f>
        <v>50.120000000000005</v>
      </c>
      <c r="D25" s="411"/>
      <c r="E25" s="135">
        <f>E19+E18+E17+E16+E15+E14+E13</f>
        <v>100</v>
      </c>
      <c r="F25" s="389">
        <f>F23+G24</f>
        <v>50.6</v>
      </c>
      <c r="G25" s="390"/>
      <c r="H25" s="135">
        <f>H19+H18+H17+H16+H15+H14+H13</f>
        <v>100</v>
      </c>
      <c r="I25" s="391">
        <f>I23+J24</f>
        <v>55.52</v>
      </c>
      <c r="J25" s="390"/>
      <c r="K25" s="138">
        <f>K19+K18+K17+K16+K15+K14+K13</f>
        <v>100</v>
      </c>
      <c r="L25" s="389">
        <f>L23+M24</f>
        <v>55.68</v>
      </c>
      <c r="M25" s="390"/>
      <c r="N25" s="135">
        <f>N19+N18+N17+N16+N15+N14+N13</f>
        <v>100</v>
      </c>
      <c r="O25" s="391">
        <f>O23+P24</f>
        <v>53.36</v>
      </c>
      <c r="P25" s="390"/>
      <c r="Q25" s="138">
        <f>Q19+Q18+Q17+Q16+Q15+Q14+Q13</f>
        <v>100</v>
      </c>
      <c r="R25" s="389">
        <f>R23+S24</f>
        <v>53.52</v>
      </c>
      <c r="S25" s="390"/>
      <c r="T25" s="135">
        <f>T19+T18+T17+T16+T15+T14+T13</f>
        <v>100</v>
      </c>
      <c r="U25" s="389">
        <f>U23+V24</f>
        <v>28.519999999999996</v>
      </c>
      <c r="V25" s="390"/>
      <c r="W25" s="135">
        <f>W19+W18+W17+W16+W15+W14+W13</f>
        <v>100</v>
      </c>
      <c r="X25" s="391">
        <f>X23+Y24</f>
        <v>53.36</v>
      </c>
      <c r="Y25" s="390"/>
      <c r="Z25" s="138">
        <f>Z19+Z18+Z17+Z16+Z15+Z14+Z13</f>
        <v>100</v>
      </c>
      <c r="AA25" s="389">
        <f>AA23+AB24</f>
        <v>54.6</v>
      </c>
      <c r="AB25" s="390"/>
      <c r="AC25" s="135">
        <f>AC19+AC18+AC17+AC16+AC15+AC14+AC13</f>
        <v>100</v>
      </c>
      <c r="AD25" s="391">
        <f>AD23+AE24</f>
        <v>57.68</v>
      </c>
      <c r="AE25" s="390"/>
      <c r="AF25" s="138">
        <f>AF19+AF18+AF17+AF16+AF15+AF14+AF13</f>
        <v>100</v>
      </c>
      <c r="AG25" s="389">
        <f>AG23+AH24</f>
        <v>54.6</v>
      </c>
      <c r="AH25" s="390"/>
      <c r="AI25" s="135">
        <f>AI19+AI18+AI17+AI16+AI15+AI14+AI13</f>
        <v>100</v>
      </c>
      <c r="AJ25" s="391">
        <f>AJ23+AK24</f>
        <v>56.6</v>
      </c>
      <c r="AK25" s="390"/>
      <c r="AL25" s="138">
        <f>AL19+AL18+AL17+AL16+AL15+AL14+AL13</f>
        <v>100</v>
      </c>
      <c r="AM25" s="384">
        <f>AM23+AN24</f>
        <v>624.16</v>
      </c>
      <c r="AN25" s="385"/>
      <c r="AO25" s="384">
        <f>AO23+AO24</f>
        <v>99.909069231637631</v>
      </c>
      <c r="AP25" s="385"/>
    </row>
    <row r="26" spans="1:42" ht="48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</row>
    <row r="27" spans="1:42" ht="25.5" customHeight="1" x14ac:dyDescent="0.25">
      <c r="A27" s="53"/>
      <c r="B27" s="10" t="s">
        <v>41</v>
      </c>
      <c r="C27" s="11">
        <f>AS37*C30</f>
        <v>40</v>
      </c>
      <c r="D27" s="11"/>
      <c r="E27" s="11"/>
      <c r="F27" s="11">
        <f>AS37*F30</f>
        <v>46</v>
      </c>
      <c r="G27" s="11"/>
      <c r="H27" s="11"/>
      <c r="I27" s="11">
        <f>AS37*I30</f>
        <v>50</v>
      </c>
      <c r="J27" s="11"/>
      <c r="K27" s="11"/>
      <c r="L27" s="11">
        <f>AS37*L30</f>
        <v>52</v>
      </c>
      <c r="M27" s="11"/>
      <c r="N27" s="11"/>
      <c r="O27" s="11">
        <f>AS37*O30</f>
        <v>46</v>
      </c>
      <c r="P27" s="11"/>
      <c r="Q27" s="11"/>
      <c r="R27" s="11">
        <f>AS37*R30</f>
        <v>48</v>
      </c>
      <c r="S27" s="11"/>
      <c r="T27" s="11"/>
      <c r="U27" s="11">
        <f>AS37*U30</f>
        <v>0</v>
      </c>
      <c r="V27" s="11"/>
      <c r="W27" s="11"/>
      <c r="X27" s="11">
        <f>AS37*X30</f>
        <v>46</v>
      </c>
      <c r="Y27" s="11"/>
      <c r="Z27" s="11"/>
      <c r="AA27" s="11">
        <f>AS37*AA30</f>
        <v>50</v>
      </c>
      <c r="AB27" s="11"/>
      <c r="AC27" s="11"/>
      <c r="AD27" s="11">
        <f>AS37*AD30</f>
        <v>54</v>
      </c>
      <c r="AE27" s="11"/>
      <c r="AF27" s="11"/>
      <c r="AG27" s="11">
        <f>AS37*AG30</f>
        <v>50</v>
      </c>
      <c r="AH27" s="11"/>
      <c r="AI27" s="11"/>
      <c r="AJ27" s="11">
        <f>AS37*AJ30</f>
        <v>52</v>
      </c>
      <c r="AK27" s="11"/>
      <c r="AL27" s="11"/>
      <c r="AM27" s="11">
        <f>C27+F27+I27+L27+O27+R27+U27+X27+AA27+AD27+AG27+AJ27</f>
        <v>534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10.120000000000001</v>
      </c>
      <c r="D28" s="11"/>
      <c r="E28" s="11"/>
      <c r="F28" s="11">
        <f>AS39*F31</f>
        <v>4.6000000000000005</v>
      </c>
      <c r="G28" s="11"/>
      <c r="H28" s="11"/>
      <c r="I28" s="11">
        <f>AS39*I31</f>
        <v>5.5200000000000005</v>
      </c>
      <c r="J28" s="11"/>
      <c r="K28" s="11"/>
      <c r="L28" s="11">
        <f>AS39*L31</f>
        <v>3.68</v>
      </c>
      <c r="M28" s="11"/>
      <c r="N28" s="11"/>
      <c r="O28" s="11">
        <f>AS39*O31</f>
        <v>7.36</v>
      </c>
      <c r="P28" s="11"/>
      <c r="Q28" s="11"/>
      <c r="R28" s="11">
        <f>AS39*R31</f>
        <v>5.5200000000000005</v>
      </c>
      <c r="S28" s="11"/>
      <c r="T28" s="11"/>
      <c r="U28" s="11">
        <f>AS39*U31</f>
        <v>28.52</v>
      </c>
      <c r="V28" s="11"/>
      <c r="W28" s="11"/>
      <c r="X28" s="11">
        <f>AS39*X31</f>
        <v>7.36</v>
      </c>
      <c r="Y28" s="11"/>
      <c r="Z28" s="11"/>
      <c r="AA28" s="11">
        <f>AS39*AA31</f>
        <v>4.6000000000000005</v>
      </c>
      <c r="AB28" s="11"/>
      <c r="AC28" s="11"/>
      <c r="AD28" s="11">
        <f>AS39*AD31</f>
        <v>3.68</v>
      </c>
      <c r="AE28" s="11"/>
      <c r="AF28" s="11"/>
      <c r="AG28" s="11">
        <f>AS39*AG31</f>
        <v>4.6000000000000005</v>
      </c>
      <c r="AH28" s="11"/>
      <c r="AI28" s="11"/>
      <c r="AJ28" s="11">
        <f>AS39*AJ31</f>
        <v>4.6000000000000005</v>
      </c>
      <c r="AK28" s="11"/>
      <c r="AL28" s="11"/>
      <c r="AM28" s="11">
        <f>C28+F28+I28+L28+O28+R28+U28+X28+AA28+AD28+AG28+AJ28</f>
        <v>90.16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468</v>
      </c>
      <c r="AO37" t="s">
        <v>40</v>
      </c>
      <c r="AS37" s="9">
        <v>2</v>
      </c>
    </row>
    <row r="39" spans="1:45" x14ac:dyDescent="0.25">
      <c r="AM39">
        <v>156</v>
      </c>
      <c r="AS39">
        <v>0.92</v>
      </c>
    </row>
  </sheetData>
  <mergeCells count="47">
    <mergeCell ref="AM25:AN25"/>
    <mergeCell ref="AO25:AP25"/>
    <mergeCell ref="A26:AO26"/>
    <mergeCell ref="B33:T33"/>
    <mergeCell ref="U33:AO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R10:T10"/>
    <mergeCell ref="U10:W10"/>
    <mergeCell ref="AE2:AP2"/>
    <mergeCell ref="X5:AR5"/>
    <mergeCell ref="B6:AO6"/>
    <mergeCell ref="B7:AO7"/>
    <mergeCell ref="B9:B12"/>
    <mergeCell ref="C9:AL9"/>
    <mergeCell ref="AM9:AN10"/>
    <mergeCell ref="AO9:AO10"/>
    <mergeCell ref="C10:E10"/>
    <mergeCell ref="X10:Z10"/>
    <mergeCell ref="AA10:AC10"/>
    <mergeCell ref="AD10:AF10"/>
    <mergeCell ref="AG10:AI10"/>
    <mergeCell ref="AJ10:AL10"/>
    <mergeCell ref="F10:H10"/>
    <mergeCell ref="I10:K10"/>
    <mergeCell ref="L10:N10"/>
    <mergeCell ref="O10:Q10"/>
    <mergeCell ref="A9:A12"/>
    <mergeCell ref="A22:B22"/>
    <mergeCell ref="C22:AL22"/>
    <mergeCell ref="A23:B23"/>
    <mergeCell ref="A24:B24"/>
    <mergeCell ref="A25:B25"/>
  </mergeCells>
  <printOptions horizontalCentered="1" verticalCentered="1"/>
  <pageMargins left="0" right="0" top="0" bottom="0" header="0" footer="0"/>
  <pageSetup paperSize="9" scale="57" orientation="landscape" r:id="rId1"/>
  <rowBreaks count="1" manualBreakCount="1">
    <brk id="34" max="4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T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7109375" customWidth="1"/>
    <col min="3" max="3" width="5.28515625" customWidth="1"/>
    <col min="4" max="4" width="4.5703125" customWidth="1"/>
    <col min="5" max="6" width="5.140625" customWidth="1"/>
    <col min="7" max="7" width="4.5703125" customWidth="1"/>
    <col min="8" max="8" width="4.42578125" customWidth="1"/>
    <col min="9" max="9" width="5.5703125" customWidth="1"/>
    <col min="10" max="10" width="4.42578125" customWidth="1"/>
    <col min="11" max="11" width="5.4257812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4.7109375" customWidth="1"/>
    <col min="33" max="33" width="5" customWidth="1"/>
    <col min="34" max="34" width="4.42578125" customWidth="1"/>
    <col min="35" max="35" width="4.5703125" customWidth="1"/>
    <col min="36" max="36" width="5.7109375" customWidth="1"/>
    <col min="37" max="37" width="4.28515625" customWidth="1"/>
    <col min="38" max="38" width="4.5703125" customWidth="1"/>
    <col min="39" max="39" width="6.85546875" customWidth="1"/>
    <col min="40" max="41" width="6.140625" customWidth="1"/>
    <col min="42" max="42" width="6.85546875" customWidth="1"/>
    <col min="43" max="43" width="0.140625" hidden="1" customWidth="1"/>
    <col min="44" max="44" width="9.140625" hidden="1" customWidth="1"/>
    <col min="45" max="45" width="1.5703125" customWidth="1"/>
  </cols>
  <sheetData>
    <row r="1" spans="1:45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  <c r="AS1" s="116"/>
    </row>
    <row r="2" spans="1:45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3" t="s">
        <v>60</v>
      </c>
      <c r="AF2" s="363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116"/>
      <c r="AS2" s="116"/>
    </row>
    <row r="3" spans="1:45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  <c r="AS3" s="116"/>
    </row>
    <row r="4" spans="1:45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4" t="s">
        <v>130</v>
      </c>
      <c r="AF4" s="295"/>
      <c r="AG4" s="295"/>
      <c r="AH4" s="295"/>
      <c r="AI4" s="295"/>
      <c r="AJ4" s="295"/>
      <c r="AK4" s="295"/>
      <c r="AL4" s="295"/>
      <c r="AM4" s="295"/>
      <c r="AN4" s="116"/>
      <c r="AO4" s="215"/>
      <c r="AP4" s="116"/>
      <c r="AQ4" s="116"/>
      <c r="AR4" s="116"/>
      <c r="AS4" s="116"/>
    </row>
    <row r="5" spans="1:45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</row>
    <row r="6" spans="1:45" ht="30" customHeight="1" x14ac:dyDescent="0.25">
      <c r="B6" s="373" t="s">
        <v>115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106"/>
      <c r="AR6" s="106"/>
      <c r="AS6" s="106"/>
    </row>
    <row r="7" spans="1:45" ht="30" customHeight="1" x14ac:dyDescent="0.25">
      <c r="B7" s="373" t="s">
        <v>96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2"/>
    </row>
    <row r="8" spans="1:45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5" ht="21" customHeight="1" thickBot="1" x14ac:dyDescent="0.4">
      <c r="A9" s="398" t="s">
        <v>11</v>
      </c>
      <c r="B9" s="375" t="s">
        <v>13</v>
      </c>
      <c r="C9" s="378" t="s">
        <v>29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436" t="s">
        <v>30</v>
      </c>
      <c r="AN9" s="437"/>
      <c r="AO9" s="437"/>
      <c r="AP9" s="434" t="s">
        <v>31</v>
      </c>
      <c r="AQ9" s="142"/>
    </row>
    <row r="10" spans="1:45" ht="21.75" customHeight="1" thickBot="1" x14ac:dyDescent="0.3">
      <c r="A10" s="399"/>
      <c r="B10" s="376"/>
      <c r="C10" s="365" t="s">
        <v>4</v>
      </c>
      <c r="D10" s="366"/>
      <c r="E10" s="367"/>
      <c r="F10" s="368" t="s">
        <v>5</v>
      </c>
      <c r="G10" s="368"/>
      <c r="H10" s="369"/>
      <c r="I10" s="380" t="s">
        <v>6</v>
      </c>
      <c r="J10" s="368"/>
      <c r="K10" s="381"/>
      <c r="L10" s="380" t="s">
        <v>7</v>
      </c>
      <c r="M10" s="368"/>
      <c r="N10" s="381"/>
      <c r="O10" s="368" t="s">
        <v>8</v>
      </c>
      <c r="P10" s="368"/>
      <c r="Q10" s="369"/>
      <c r="R10" s="380" t="s">
        <v>9</v>
      </c>
      <c r="S10" s="368"/>
      <c r="T10" s="381"/>
      <c r="U10" s="368" t="s">
        <v>10</v>
      </c>
      <c r="V10" s="368"/>
      <c r="W10" s="369"/>
      <c r="X10" s="380" t="s">
        <v>17</v>
      </c>
      <c r="Y10" s="368"/>
      <c r="Z10" s="381"/>
      <c r="AA10" s="368" t="s">
        <v>0</v>
      </c>
      <c r="AB10" s="368"/>
      <c r="AC10" s="369"/>
      <c r="AD10" s="380" t="s">
        <v>1</v>
      </c>
      <c r="AE10" s="368"/>
      <c r="AF10" s="381"/>
      <c r="AG10" s="368" t="s">
        <v>2</v>
      </c>
      <c r="AH10" s="368"/>
      <c r="AI10" s="369"/>
      <c r="AJ10" s="380" t="s">
        <v>3</v>
      </c>
      <c r="AK10" s="368"/>
      <c r="AL10" s="315"/>
      <c r="AM10" s="438"/>
      <c r="AN10" s="439"/>
      <c r="AO10" s="439"/>
      <c r="AP10" s="435"/>
      <c r="AQ10" s="143"/>
    </row>
    <row r="11" spans="1:45" ht="16.5" customHeight="1" x14ac:dyDescent="0.25">
      <c r="A11" s="399"/>
      <c r="B11" s="376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  <c r="AQ11" s="143"/>
    </row>
    <row r="12" spans="1:45" ht="20.25" customHeight="1" thickBot="1" x14ac:dyDescent="0.3">
      <c r="A12" s="400"/>
      <c r="B12" s="377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2" t="s">
        <v>49</v>
      </c>
      <c r="AP12" s="34" t="s">
        <v>16</v>
      </c>
      <c r="AQ12" s="143"/>
    </row>
    <row r="13" spans="1:45" ht="44.25" customHeight="1" thickBot="1" x14ac:dyDescent="0.3">
      <c r="A13" s="220">
        <v>1</v>
      </c>
      <c r="B13" s="218" t="s">
        <v>89</v>
      </c>
      <c r="C13" s="14">
        <v>15</v>
      </c>
      <c r="D13" s="13">
        <v>5</v>
      </c>
      <c r="E13" s="81">
        <v>40</v>
      </c>
      <c r="F13" s="14">
        <v>19</v>
      </c>
      <c r="G13" s="13">
        <v>2</v>
      </c>
      <c r="H13" s="81">
        <v>41</v>
      </c>
      <c r="I13" s="14">
        <v>19</v>
      </c>
      <c r="J13" s="13">
        <v>3</v>
      </c>
      <c r="K13" s="81">
        <v>40</v>
      </c>
      <c r="L13" s="14">
        <v>21</v>
      </c>
      <c r="M13" s="13">
        <v>2</v>
      </c>
      <c r="N13" s="81">
        <v>40</v>
      </c>
      <c r="O13" s="14">
        <v>19</v>
      </c>
      <c r="P13" s="13">
        <v>3</v>
      </c>
      <c r="Q13" s="81">
        <v>40</v>
      </c>
      <c r="R13" s="14">
        <v>18</v>
      </c>
      <c r="S13" s="13">
        <v>2</v>
      </c>
      <c r="T13" s="81">
        <v>40</v>
      </c>
      <c r="U13" s="14">
        <v>0</v>
      </c>
      <c r="V13" s="13">
        <v>10</v>
      </c>
      <c r="W13" s="81">
        <v>40</v>
      </c>
      <c r="X13" s="14">
        <v>18</v>
      </c>
      <c r="Y13" s="13">
        <v>3</v>
      </c>
      <c r="Z13" s="81">
        <v>40</v>
      </c>
      <c r="AA13" s="14">
        <v>19</v>
      </c>
      <c r="AB13" s="13">
        <v>2</v>
      </c>
      <c r="AC13" s="81">
        <v>40</v>
      </c>
      <c r="AD13" s="14">
        <v>22</v>
      </c>
      <c r="AE13" s="13">
        <v>1</v>
      </c>
      <c r="AF13" s="81">
        <v>40</v>
      </c>
      <c r="AG13" s="14">
        <v>20</v>
      </c>
      <c r="AH13" s="13">
        <v>3</v>
      </c>
      <c r="AI13" s="81">
        <v>40</v>
      </c>
      <c r="AJ13" s="14">
        <v>21</v>
      </c>
      <c r="AK13" s="13">
        <v>2</v>
      </c>
      <c r="AL13" s="81">
        <v>40</v>
      </c>
      <c r="AM13" s="219">
        <f>C13+F13+I13+L13+O13+R13+U13+X13+AA13+AD13+AG13+AJ13</f>
        <v>211</v>
      </c>
      <c r="AN13" s="49">
        <f>D13+G13+J13+M13+P13+S13+V13+Y13+AB13+AE13+AH13+AK13</f>
        <v>38</v>
      </c>
      <c r="AO13" s="228">
        <f>AM13+AN13</f>
        <v>249</v>
      </c>
      <c r="AP13" s="15">
        <f>(E13+H13+K13+N13+Q13+T13+W13+Z13+AC13+AF13+AI13+AL13)/12</f>
        <v>40.083333333333336</v>
      </c>
      <c r="AQ13" s="143"/>
    </row>
    <row r="14" spans="1:45" ht="51" customHeight="1" thickBot="1" x14ac:dyDescent="0.3">
      <c r="A14" s="118">
        <v>2</v>
      </c>
      <c r="B14" s="124" t="s">
        <v>90</v>
      </c>
      <c r="C14" s="77">
        <v>9</v>
      </c>
      <c r="D14" s="78">
        <v>2</v>
      </c>
      <c r="E14" s="79">
        <v>22</v>
      </c>
      <c r="F14" s="77">
        <v>10</v>
      </c>
      <c r="G14" s="78">
        <v>1</v>
      </c>
      <c r="H14" s="79">
        <v>22</v>
      </c>
      <c r="I14" s="77">
        <v>11</v>
      </c>
      <c r="J14" s="78">
        <v>1</v>
      </c>
      <c r="K14" s="79">
        <v>22</v>
      </c>
      <c r="L14" s="77">
        <v>11</v>
      </c>
      <c r="M14" s="78">
        <v>1</v>
      </c>
      <c r="N14" s="79">
        <v>22</v>
      </c>
      <c r="O14" s="77">
        <v>10</v>
      </c>
      <c r="P14" s="78">
        <v>2</v>
      </c>
      <c r="Q14" s="79">
        <v>22</v>
      </c>
      <c r="R14" s="77">
        <v>11</v>
      </c>
      <c r="S14" s="78">
        <v>1</v>
      </c>
      <c r="T14" s="79">
        <v>22</v>
      </c>
      <c r="U14" s="77">
        <v>0</v>
      </c>
      <c r="V14" s="78">
        <v>7</v>
      </c>
      <c r="W14" s="79">
        <v>23</v>
      </c>
      <c r="X14" s="77">
        <v>10</v>
      </c>
      <c r="Y14" s="78">
        <v>2</v>
      </c>
      <c r="Z14" s="79">
        <v>22</v>
      </c>
      <c r="AA14" s="77">
        <v>11</v>
      </c>
      <c r="AB14" s="78">
        <v>1</v>
      </c>
      <c r="AC14" s="79">
        <v>22</v>
      </c>
      <c r="AD14" s="77">
        <v>12</v>
      </c>
      <c r="AE14" s="78">
        <v>1</v>
      </c>
      <c r="AF14" s="79">
        <v>22</v>
      </c>
      <c r="AG14" s="77">
        <v>10</v>
      </c>
      <c r="AH14" s="78">
        <v>1</v>
      </c>
      <c r="AI14" s="79">
        <v>22</v>
      </c>
      <c r="AJ14" s="77">
        <v>11</v>
      </c>
      <c r="AK14" s="78">
        <v>1</v>
      </c>
      <c r="AL14" s="79">
        <v>22</v>
      </c>
      <c r="AM14" s="125">
        <f>C14+F14+I14+L14+O14+R14+U14+X14+AA14+AD14+AG14+AJ14</f>
        <v>116</v>
      </c>
      <c r="AN14" s="126">
        <f t="shared" ref="AN14:AN19" si="0">D14+G14+J14+M14+P14+S14+V14+Y14+AB14+AE14+AH14+AK14</f>
        <v>21</v>
      </c>
      <c r="AO14" s="228">
        <f t="shared" ref="AO14:AO19" si="1">AM14+AN14</f>
        <v>137</v>
      </c>
      <c r="AP14" s="127">
        <f>(E14+H14+K14+N14+Q14+T14+W14+Z14+AC14+AF14+AI14+AL14)/12</f>
        <v>22.083333333333332</v>
      </c>
      <c r="AQ14" s="143"/>
    </row>
    <row r="15" spans="1:45" ht="36" customHeight="1" thickBot="1" x14ac:dyDescent="0.3">
      <c r="A15" s="118">
        <v>3</v>
      </c>
      <c r="B15" s="218" t="s">
        <v>91</v>
      </c>
      <c r="C15" s="14">
        <v>11</v>
      </c>
      <c r="D15" s="8">
        <v>3</v>
      </c>
      <c r="E15" s="81">
        <v>27</v>
      </c>
      <c r="F15" s="14">
        <v>12</v>
      </c>
      <c r="G15" s="8">
        <v>2</v>
      </c>
      <c r="H15" s="81">
        <v>27</v>
      </c>
      <c r="I15" s="14">
        <v>14</v>
      </c>
      <c r="J15" s="8">
        <v>2</v>
      </c>
      <c r="K15" s="81">
        <v>27</v>
      </c>
      <c r="L15" s="14">
        <v>14</v>
      </c>
      <c r="M15" s="8">
        <v>1</v>
      </c>
      <c r="N15" s="81">
        <v>27</v>
      </c>
      <c r="O15" s="14">
        <v>12</v>
      </c>
      <c r="P15" s="8">
        <v>2</v>
      </c>
      <c r="Q15" s="81">
        <v>27</v>
      </c>
      <c r="R15" s="14">
        <v>13</v>
      </c>
      <c r="S15" s="8">
        <v>2</v>
      </c>
      <c r="T15" s="81">
        <v>27</v>
      </c>
      <c r="U15" s="14">
        <v>0</v>
      </c>
      <c r="V15" s="8">
        <v>9</v>
      </c>
      <c r="W15" s="81">
        <v>28</v>
      </c>
      <c r="X15" s="14">
        <v>12</v>
      </c>
      <c r="Y15" s="8">
        <v>1</v>
      </c>
      <c r="Z15" s="81">
        <v>27</v>
      </c>
      <c r="AA15" s="14">
        <v>13</v>
      </c>
      <c r="AB15" s="8">
        <v>2</v>
      </c>
      <c r="AC15" s="81">
        <v>27</v>
      </c>
      <c r="AD15" s="14">
        <v>14</v>
      </c>
      <c r="AE15" s="8">
        <v>1</v>
      </c>
      <c r="AF15" s="81">
        <v>27</v>
      </c>
      <c r="AG15" s="14">
        <v>14</v>
      </c>
      <c r="AH15" s="8">
        <v>1</v>
      </c>
      <c r="AI15" s="81">
        <v>27</v>
      </c>
      <c r="AJ15" s="14">
        <v>13</v>
      </c>
      <c r="AK15" s="8">
        <v>1</v>
      </c>
      <c r="AL15" s="81">
        <v>27</v>
      </c>
      <c r="AM15" s="219">
        <f>C15+F15+I15+L15+O15+R15+U15+X15+AA15+AD15+AG15+AJ15</f>
        <v>142</v>
      </c>
      <c r="AN15" s="49">
        <f t="shared" si="0"/>
        <v>27</v>
      </c>
      <c r="AO15" s="228">
        <f t="shared" si="1"/>
        <v>169</v>
      </c>
      <c r="AP15" s="15">
        <f t="shared" ref="AP15:AP19" si="2">(E15+H15+K15+N15+Q15+T15+W15+Z15+AC15+AF15+AI15+AL15)/12</f>
        <v>27.083333333333332</v>
      </c>
      <c r="AQ15" s="143"/>
    </row>
    <row r="16" spans="1:45" ht="48.75" customHeight="1" thickBot="1" x14ac:dyDescent="0.3">
      <c r="A16" s="83">
        <v>4</v>
      </c>
      <c r="B16" s="76" t="s">
        <v>64</v>
      </c>
      <c r="C16" s="14">
        <v>2</v>
      </c>
      <c r="D16" s="8">
        <v>0</v>
      </c>
      <c r="E16" s="81">
        <v>4</v>
      </c>
      <c r="F16" s="14">
        <v>2</v>
      </c>
      <c r="G16" s="8">
        <v>0</v>
      </c>
      <c r="H16" s="81">
        <v>4</v>
      </c>
      <c r="I16" s="14">
        <v>2</v>
      </c>
      <c r="J16" s="8">
        <v>0</v>
      </c>
      <c r="K16" s="81">
        <v>4</v>
      </c>
      <c r="L16" s="14">
        <v>2</v>
      </c>
      <c r="M16" s="8">
        <v>0</v>
      </c>
      <c r="N16" s="81">
        <v>4</v>
      </c>
      <c r="O16" s="14">
        <v>2</v>
      </c>
      <c r="P16" s="8">
        <v>0</v>
      </c>
      <c r="Q16" s="81">
        <v>5</v>
      </c>
      <c r="R16" s="14">
        <v>2</v>
      </c>
      <c r="S16" s="8">
        <v>1</v>
      </c>
      <c r="T16" s="81">
        <v>4</v>
      </c>
      <c r="U16" s="14">
        <v>0</v>
      </c>
      <c r="V16" s="8">
        <v>1</v>
      </c>
      <c r="W16" s="81">
        <v>4</v>
      </c>
      <c r="X16" s="14">
        <v>2</v>
      </c>
      <c r="Y16" s="8">
        <v>0</v>
      </c>
      <c r="Z16" s="81">
        <v>4</v>
      </c>
      <c r="AA16" s="14">
        <v>2</v>
      </c>
      <c r="AB16" s="8">
        <v>0</v>
      </c>
      <c r="AC16" s="81">
        <v>4</v>
      </c>
      <c r="AD16" s="14">
        <v>2</v>
      </c>
      <c r="AE16" s="8">
        <v>0</v>
      </c>
      <c r="AF16" s="81">
        <v>4</v>
      </c>
      <c r="AG16" s="14">
        <v>2</v>
      </c>
      <c r="AH16" s="8">
        <v>0</v>
      </c>
      <c r="AI16" s="81">
        <v>5</v>
      </c>
      <c r="AJ16" s="14">
        <v>2</v>
      </c>
      <c r="AK16" s="8">
        <v>1</v>
      </c>
      <c r="AL16" s="81">
        <v>4</v>
      </c>
      <c r="AM16" s="219">
        <f t="shared" ref="AM16:AM19" si="3">C16+F16+I16+L16+O16+R16+U16+X16+AA16+AD16+AG16+AJ16</f>
        <v>22</v>
      </c>
      <c r="AN16" s="49">
        <f t="shared" si="0"/>
        <v>3</v>
      </c>
      <c r="AO16" s="228">
        <f t="shared" si="1"/>
        <v>25</v>
      </c>
      <c r="AP16" s="15">
        <f t="shared" si="2"/>
        <v>4.166666666666667</v>
      </c>
      <c r="AQ16" s="143"/>
    </row>
    <row r="17" spans="1:43" ht="27" customHeight="1" thickBot="1" x14ac:dyDescent="0.3">
      <c r="A17" s="84">
        <v>5</v>
      </c>
      <c r="B17" s="75" t="s">
        <v>65</v>
      </c>
      <c r="C17" s="14">
        <v>1</v>
      </c>
      <c r="D17" s="8">
        <v>0</v>
      </c>
      <c r="E17" s="81">
        <v>3</v>
      </c>
      <c r="F17" s="14">
        <v>1</v>
      </c>
      <c r="G17" s="8">
        <v>0</v>
      </c>
      <c r="H17" s="81">
        <v>2</v>
      </c>
      <c r="I17" s="14">
        <v>1</v>
      </c>
      <c r="J17" s="8">
        <v>0</v>
      </c>
      <c r="K17" s="81">
        <v>2</v>
      </c>
      <c r="L17" s="14">
        <v>1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5</v>
      </c>
      <c r="X17" s="14">
        <v>2</v>
      </c>
      <c r="Y17" s="8">
        <v>0</v>
      </c>
      <c r="Z17" s="81">
        <v>3</v>
      </c>
      <c r="AA17" s="14">
        <v>1</v>
      </c>
      <c r="AB17" s="8">
        <v>0</v>
      </c>
      <c r="AC17" s="81">
        <v>2</v>
      </c>
      <c r="AD17" s="14">
        <v>1</v>
      </c>
      <c r="AE17" s="8">
        <v>0</v>
      </c>
      <c r="AF17" s="81">
        <v>2</v>
      </c>
      <c r="AG17" s="14">
        <v>1</v>
      </c>
      <c r="AH17" s="8">
        <v>0</v>
      </c>
      <c r="AI17" s="81">
        <v>2</v>
      </c>
      <c r="AJ17" s="14">
        <v>1</v>
      </c>
      <c r="AK17" s="8">
        <v>0</v>
      </c>
      <c r="AL17" s="81">
        <v>2</v>
      </c>
      <c r="AM17" s="219">
        <f t="shared" si="3"/>
        <v>12</v>
      </c>
      <c r="AN17" s="49">
        <f t="shared" si="0"/>
        <v>1</v>
      </c>
      <c r="AO17" s="228">
        <f t="shared" si="1"/>
        <v>13</v>
      </c>
      <c r="AP17" s="15">
        <f t="shared" si="2"/>
        <v>2.4166666666666665</v>
      </c>
      <c r="AQ17" s="143"/>
    </row>
    <row r="18" spans="1:43" ht="30.75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0</v>
      </c>
      <c r="P18" s="8">
        <v>0</v>
      </c>
      <c r="Q18" s="81">
        <v>0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1</v>
      </c>
      <c r="AB18" s="8">
        <v>0</v>
      </c>
      <c r="AC18" s="81">
        <v>1</v>
      </c>
      <c r="AD18" s="14">
        <v>1</v>
      </c>
      <c r="AE18" s="8">
        <v>0</v>
      </c>
      <c r="AF18" s="81">
        <v>1</v>
      </c>
      <c r="AG18" s="14">
        <v>0</v>
      </c>
      <c r="AH18" s="8">
        <v>0</v>
      </c>
      <c r="AI18" s="81">
        <v>0</v>
      </c>
      <c r="AJ18" s="14">
        <v>1</v>
      </c>
      <c r="AK18" s="8">
        <v>0</v>
      </c>
      <c r="AL18" s="81">
        <v>1</v>
      </c>
      <c r="AM18" s="219">
        <f t="shared" si="3"/>
        <v>6</v>
      </c>
      <c r="AN18" s="49">
        <f t="shared" si="0"/>
        <v>0</v>
      </c>
      <c r="AO18" s="228">
        <f t="shared" si="1"/>
        <v>6</v>
      </c>
      <c r="AP18" s="15">
        <f t="shared" si="2"/>
        <v>0.5</v>
      </c>
      <c r="AQ18" s="143"/>
    </row>
    <row r="19" spans="1:43" ht="25.5" customHeight="1" thickBot="1" x14ac:dyDescent="0.3">
      <c r="A19" s="83">
        <v>7</v>
      </c>
      <c r="B19" s="75" t="s">
        <v>68</v>
      </c>
      <c r="C19" s="77">
        <v>2</v>
      </c>
      <c r="D19" s="261">
        <v>0</v>
      </c>
      <c r="E19" s="79">
        <v>4</v>
      </c>
      <c r="F19" s="77">
        <v>2</v>
      </c>
      <c r="G19" s="261">
        <v>0</v>
      </c>
      <c r="H19" s="79">
        <v>4</v>
      </c>
      <c r="I19" s="77">
        <v>2</v>
      </c>
      <c r="J19" s="261">
        <v>0</v>
      </c>
      <c r="K19" s="79">
        <v>4</v>
      </c>
      <c r="L19" s="77">
        <v>2</v>
      </c>
      <c r="M19" s="261">
        <v>0</v>
      </c>
      <c r="N19" s="79">
        <v>4</v>
      </c>
      <c r="O19" s="77">
        <v>2</v>
      </c>
      <c r="P19" s="261">
        <v>0</v>
      </c>
      <c r="Q19" s="79">
        <v>4</v>
      </c>
      <c r="R19" s="77">
        <v>2</v>
      </c>
      <c r="S19" s="261">
        <v>0</v>
      </c>
      <c r="T19" s="79">
        <v>4</v>
      </c>
      <c r="U19" s="77">
        <v>0</v>
      </c>
      <c r="V19" s="261">
        <v>0</v>
      </c>
      <c r="W19" s="79">
        <v>0</v>
      </c>
      <c r="X19" s="77">
        <v>2</v>
      </c>
      <c r="Y19" s="261">
        <v>0</v>
      </c>
      <c r="Z19" s="79">
        <v>4</v>
      </c>
      <c r="AA19" s="77">
        <v>3</v>
      </c>
      <c r="AB19" s="261">
        <v>0</v>
      </c>
      <c r="AC19" s="79">
        <v>4</v>
      </c>
      <c r="AD19" s="77">
        <v>2</v>
      </c>
      <c r="AE19" s="261">
        <v>0</v>
      </c>
      <c r="AF19" s="79">
        <v>4</v>
      </c>
      <c r="AG19" s="77">
        <v>3</v>
      </c>
      <c r="AH19" s="261">
        <v>0</v>
      </c>
      <c r="AI19" s="79">
        <v>4</v>
      </c>
      <c r="AJ19" s="77">
        <v>3</v>
      </c>
      <c r="AK19" s="261">
        <v>0</v>
      </c>
      <c r="AL19" s="79">
        <v>4</v>
      </c>
      <c r="AM19" s="125">
        <f t="shared" si="3"/>
        <v>25</v>
      </c>
      <c r="AN19" s="126">
        <f t="shared" si="0"/>
        <v>0</v>
      </c>
      <c r="AO19" s="258">
        <f t="shared" si="1"/>
        <v>25</v>
      </c>
      <c r="AP19" s="127">
        <f t="shared" si="2"/>
        <v>3.6666666666666665</v>
      </c>
      <c r="AQ19" s="143"/>
    </row>
    <row r="20" spans="1:43" ht="27.75" customHeight="1" thickBot="1" x14ac:dyDescent="0.3">
      <c r="A20" s="382" t="s">
        <v>32</v>
      </c>
      <c r="B20" s="383"/>
      <c r="C20" s="428" t="s">
        <v>126</v>
      </c>
      <c r="D20" s="429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269"/>
      <c r="AN20" s="269"/>
      <c r="AO20" s="269"/>
      <c r="AP20" s="270"/>
      <c r="AQ20" s="144"/>
    </row>
    <row r="21" spans="1:43" ht="27.75" customHeight="1" thickBot="1" x14ac:dyDescent="0.3">
      <c r="A21" s="408" t="s">
        <v>24</v>
      </c>
      <c r="B21" s="441"/>
      <c r="C21" s="431" t="s">
        <v>127</v>
      </c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268"/>
      <c r="AN21" s="268"/>
      <c r="AO21" s="268"/>
      <c r="AP21" s="271"/>
      <c r="AQ21" s="144"/>
    </row>
    <row r="22" spans="1:43" ht="30.75" customHeight="1" thickBot="1" x14ac:dyDescent="0.3">
      <c r="A22" s="392" t="s">
        <v>33</v>
      </c>
      <c r="B22" s="440"/>
      <c r="C22" s="425" t="s">
        <v>102</v>
      </c>
      <c r="D22" s="426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272"/>
      <c r="AN22" s="272"/>
      <c r="AO22" s="272"/>
      <c r="AP22" s="273"/>
      <c r="AQ22" s="144"/>
    </row>
    <row r="23" spans="1:43" ht="44.25" customHeight="1" x14ac:dyDescent="0.25">
      <c r="A23" s="412" t="s">
        <v>50</v>
      </c>
      <c r="B23" s="413"/>
      <c r="C23" s="274">
        <f>C19+C18+C17+C16+C15+C14+C13</f>
        <v>40</v>
      </c>
      <c r="D23" s="275"/>
      <c r="E23" s="276">
        <f>C23*100/C25</f>
        <v>80</v>
      </c>
      <c r="F23" s="274">
        <f>F19+F18+F17+F16+F15+F14+F13</f>
        <v>46</v>
      </c>
      <c r="G23" s="275"/>
      <c r="H23" s="276">
        <f>F23*100/F25</f>
        <v>90.196078431372555</v>
      </c>
      <c r="I23" s="274">
        <f>I19+I18+I17+I16+I15+I14+I13</f>
        <v>50</v>
      </c>
      <c r="J23" s="275"/>
      <c r="K23" s="277">
        <f>I23*100/I25</f>
        <v>89.285714285714292</v>
      </c>
      <c r="L23" s="274">
        <f>L19+L18+L17+L16+L15+L14+L13</f>
        <v>52</v>
      </c>
      <c r="M23" s="275"/>
      <c r="N23" s="276">
        <f>L23*100/L25</f>
        <v>92.857142857142861</v>
      </c>
      <c r="O23" s="274">
        <f>O19+O18+O17+O16+O15+O14+O13</f>
        <v>46</v>
      </c>
      <c r="P23" s="275"/>
      <c r="Q23" s="277">
        <f>O23*100/O25</f>
        <v>86.79245283018868</v>
      </c>
      <c r="R23" s="274">
        <f>R19+R18+R17+R16+R15+R14+R13</f>
        <v>48</v>
      </c>
      <c r="S23" s="275"/>
      <c r="T23" s="276">
        <f>R23*100/R25</f>
        <v>88.888888888888886</v>
      </c>
      <c r="U23" s="274">
        <f>U19+U18+U17+U16+U15+U14+U13</f>
        <v>0</v>
      </c>
      <c r="V23" s="275"/>
      <c r="W23" s="276">
        <f>U23*100/U25</f>
        <v>0</v>
      </c>
      <c r="X23" s="274">
        <f>X19+X18+X17+X16+X15+X14+X13</f>
        <v>46</v>
      </c>
      <c r="Y23" s="275"/>
      <c r="Z23" s="277">
        <f>X23*100/X25</f>
        <v>88.461538461538467</v>
      </c>
      <c r="AA23" s="274">
        <f>AA19+AA18+AA17+AA16+AA15+AA14+AA13</f>
        <v>50</v>
      </c>
      <c r="AB23" s="275"/>
      <c r="AC23" s="276">
        <f>AA23*100/AA25</f>
        <v>90.909090909090907</v>
      </c>
      <c r="AD23" s="274">
        <f>AD19+AD18+AD17+AD16+AD15+AD14+AD13</f>
        <v>54</v>
      </c>
      <c r="AE23" s="275"/>
      <c r="AF23" s="277">
        <f>AD23*100/AD25</f>
        <v>94.736842105263165</v>
      </c>
      <c r="AG23" s="274">
        <f>AG19+AG18+AG17+AG16+AG15+AG14+AG13</f>
        <v>50</v>
      </c>
      <c r="AH23" s="275"/>
      <c r="AI23" s="276">
        <f>AG23*100/AG25</f>
        <v>90.909090909090907</v>
      </c>
      <c r="AJ23" s="274">
        <f>AJ19+AJ18+AJ17+AJ16+AJ15+AJ14+AJ13</f>
        <v>52</v>
      </c>
      <c r="AK23" s="275"/>
      <c r="AL23" s="277">
        <f>AJ23*100/AJ25</f>
        <v>91.228070175438603</v>
      </c>
      <c r="AM23" s="278">
        <f>C23+F23+I23+L23+O23+R23+U23+X23+AA23+AD23+AG23+AJ23</f>
        <v>534</v>
      </c>
      <c r="AN23" s="252"/>
      <c r="AO23" s="253">
        <f t="shared" ref="AO23:AO25" si="4">AM23+AN23</f>
        <v>534</v>
      </c>
      <c r="AP23" s="267">
        <f>(E23+H23+K23+N23+Q23+T23+W23+Z23+AC23+AF23+AI23+AL23)/12</f>
        <v>82.022075821144099</v>
      </c>
      <c r="AQ23" s="255"/>
    </row>
    <row r="24" spans="1:43" ht="60.75" customHeight="1" thickBot="1" x14ac:dyDescent="0.3">
      <c r="A24" s="414" t="s">
        <v>97</v>
      </c>
      <c r="B24" s="415"/>
      <c r="C24" s="197"/>
      <c r="D24" s="198">
        <f>D19+D18+D17+D16+D15+D14+D13</f>
        <v>10</v>
      </c>
      <c r="E24" s="199">
        <v>20</v>
      </c>
      <c r="F24" s="197"/>
      <c r="G24" s="198">
        <f>G19+G18+G17+G16+G15+G14+G13</f>
        <v>5</v>
      </c>
      <c r="H24" s="199">
        <v>10</v>
      </c>
      <c r="I24" s="201"/>
      <c r="J24" s="198">
        <f>J19+J18+J17+J16+J15+J14+J13</f>
        <v>6</v>
      </c>
      <c r="K24" s="202">
        <v>11</v>
      </c>
      <c r="L24" s="197"/>
      <c r="M24" s="198">
        <f>M19+M18+M17+M16+M15+M14+M13</f>
        <v>4</v>
      </c>
      <c r="N24" s="199">
        <v>7</v>
      </c>
      <c r="O24" s="201"/>
      <c r="P24" s="198">
        <f>P19+P18+P17+P16+P15+P14+P13</f>
        <v>7</v>
      </c>
      <c r="Q24" s="202">
        <v>13</v>
      </c>
      <c r="R24" s="197"/>
      <c r="S24" s="198">
        <f>S19+S18+S17+S16+S15+S14+S13</f>
        <v>6</v>
      </c>
      <c r="T24" s="199">
        <v>11</v>
      </c>
      <c r="U24" s="197"/>
      <c r="V24" s="198">
        <f>V19+V18+V17+V16+V15+V14+V13</f>
        <v>28</v>
      </c>
      <c r="W24" s="199">
        <v>100</v>
      </c>
      <c r="X24" s="201"/>
      <c r="Y24" s="198">
        <f>Y19+Y18+Y17+Y16+Y15+Y14+Y13</f>
        <v>6</v>
      </c>
      <c r="Z24" s="202">
        <v>12</v>
      </c>
      <c r="AA24" s="197"/>
      <c r="AB24" s="198">
        <f>AB19+AB18+AB17+AB16+AB15+AB14+AB13</f>
        <v>5</v>
      </c>
      <c r="AC24" s="199">
        <v>9</v>
      </c>
      <c r="AD24" s="201"/>
      <c r="AE24" s="198">
        <f>AE19+AE18+AE17+AE16+AE15+AE14+AE13</f>
        <v>3</v>
      </c>
      <c r="AF24" s="202">
        <v>5</v>
      </c>
      <c r="AG24" s="197"/>
      <c r="AH24" s="198">
        <f>AH19+AH18+AH17+AH16+AH15+AH14+AH13</f>
        <v>5</v>
      </c>
      <c r="AI24" s="199">
        <v>9</v>
      </c>
      <c r="AJ24" s="201"/>
      <c r="AK24" s="198">
        <f>AK19+AK18+AK17+AK16+AK15+AK14+AK13</f>
        <v>5</v>
      </c>
      <c r="AL24" s="202">
        <v>9</v>
      </c>
      <c r="AM24" s="197"/>
      <c r="AN24" s="57">
        <f>D24+G24+J24+M24+P24+S24+V24+Y24+AB24+AE24+AH24+AK24</f>
        <v>90</v>
      </c>
      <c r="AO24" s="254">
        <f t="shared" si="4"/>
        <v>90</v>
      </c>
      <c r="AP24" s="17">
        <f>(E24+H24+K24+N24+Q24+T24+W24+Z24+AC24+AF24+AI24+AL24)/12</f>
        <v>18</v>
      </c>
      <c r="AQ24" s="255"/>
    </row>
    <row r="25" spans="1:43" ht="36.75" customHeight="1" thickBot="1" x14ac:dyDescent="0.3">
      <c r="A25" s="382" t="s">
        <v>35</v>
      </c>
      <c r="B25" s="383"/>
      <c r="C25" s="445">
        <f>C23+D24</f>
        <v>50</v>
      </c>
      <c r="D25" s="446"/>
      <c r="E25" s="200">
        <f>E19+E18+E17+E16+E15+E14+E13</f>
        <v>100</v>
      </c>
      <c r="F25" s="442">
        <f>F23+G24</f>
        <v>51</v>
      </c>
      <c r="G25" s="443"/>
      <c r="H25" s="200">
        <f>H19+H18+H17+H16+H15+H14+H13</f>
        <v>100</v>
      </c>
      <c r="I25" s="444">
        <f>I23+J24</f>
        <v>56</v>
      </c>
      <c r="J25" s="443"/>
      <c r="K25" s="203">
        <f>K19+K18+K17+K16+K15+K14+K13</f>
        <v>100</v>
      </c>
      <c r="L25" s="442">
        <f>L23+M24</f>
        <v>56</v>
      </c>
      <c r="M25" s="443"/>
      <c r="N25" s="200">
        <f>N19+N18+N17+N16+N15+N14+N13</f>
        <v>100</v>
      </c>
      <c r="O25" s="444">
        <f>O23+P24</f>
        <v>53</v>
      </c>
      <c r="P25" s="443"/>
      <c r="Q25" s="203">
        <f>Q19+Q18+Q17+Q16+Q15+Q14+Q13</f>
        <v>100</v>
      </c>
      <c r="R25" s="442">
        <f>R23+S24</f>
        <v>54</v>
      </c>
      <c r="S25" s="443"/>
      <c r="T25" s="200">
        <f>T19+T18+T17+T16+T15+T14+T13</f>
        <v>100</v>
      </c>
      <c r="U25" s="442">
        <f>U23+V24</f>
        <v>28</v>
      </c>
      <c r="V25" s="443"/>
      <c r="W25" s="200">
        <f>W19+W18+W17+W16+W15+W14+W13</f>
        <v>100</v>
      </c>
      <c r="X25" s="444">
        <f>X23+Y24</f>
        <v>52</v>
      </c>
      <c r="Y25" s="443"/>
      <c r="Z25" s="203">
        <f>Z19+Z18+Z17+Z16+Z15+Z14+Z13</f>
        <v>100</v>
      </c>
      <c r="AA25" s="442">
        <f>AA23+AB24</f>
        <v>55</v>
      </c>
      <c r="AB25" s="443"/>
      <c r="AC25" s="200">
        <f>AC19+AC18+AC17+AC16+AC15+AC14+AC13</f>
        <v>100</v>
      </c>
      <c r="AD25" s="444">
        <f>AD23+AE24</f>
        <v>57</v>
      </c>
      <c r="AE25" s="443"/>
      <c r="AF25" s="203">
        <f>AF19+AF18+AF17+AF16+AF15+AF14+AF13</f>
        <v>100</v>
      </c>
      <c r="AG25" s="442">
        <f>AG23+AH24</f>
        <v>55</v>
      </c>
      <c r="AH25" s="443"/>
      <c r="AI25" s="200">
        <f>AI19+AI18+AI17+AI16+AI15+AI14+AI13</f>
        <v>100</v>
      </c>
      <c r="AJ25" s="444">
        <f>AJ23+AK24</f>
        <v>57</v>
      </c>
      <c r="AK25" s="443"/>
      <c r="AL25" s="203">
        <f>AL19+AL18+AL17+AL16+AL15+AL14+AL13</f>
        <v>100</v>
      </c>
      <c r="AM25" s="256">
        <f>AM23+AM24</f>
        <v>534</v>
      </c>
      <c r="AN25" s="256">
        <f>AN23+AN24</f>
        <v>90</v>
      </c>
      <c r="AO25" s="257">
        <f t="shared" si="4"/>
        <v>624</v>
      </c>
      <c r="AP25" s="453">
        <f>AP23+AP24</f>
        <v>100.0220758211441</v>
      </c>
      <c r="AQ25" s="454"/>
    </row>
    <row r="26" spans="1:43" ht="37.5" customHeight="1" x14ac:dyDescent="0.25">
      <c r="A26" s="376" t="s">
        <v>98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8"/>
      <c r="AO26" s="388"/>
      <c r="AP26" s="388"/>
    </row>
    <row r="27" spans="1:43" ht="24" customHeight="1" x14ac:dyDescent="0.25">
      <c r="A27" s="44"/>
      <c r="B27" s="10" t="s">
        <v>41</v>
      </c>
      <c r="C27" s="11">
        <f>AT37*C30</f>
        <v>40</v>
      </c>
      <c r="D27" s="11"/>
      <c r="E27" s="11"/>
      <c r="F27" s="11">
        <f>AT37*F30</f>
        <v>46</v>
      </c>
      <c r="G27" s="11"/>
      <c r="H27" s="11"/>
      <c r="I27" s="11">
        <f>AT37*I30</f>
        <v>50</v>
      </c>
      <c r="J27" s="11"/>
      <c r="K27" s="11"/>
      <c r="L27" s="11">
        <f>AT37*L30</f>
        <v>52</v>
      </c>
      <c r="M27" s="11"/>
      <c r="N27" s="11"/>
      <c r="O27" s="11">
        <f>AT37*O30</f>
        <v>46</v>
      </c>
      <c r="P27" s="11"/>
      <c r="Q27" s="11"/>
      <c r="R27" s="11">
        <f>AT37*R30</f>
        <v>48</v>
      </c>
      <c r="S27" s="11"/>
      <c r="T27" s="11"/>
      <c r="U27" s="11">
        <f>AT37*U30</f>
        <v>0</v>
      </c>
      <c r="V27" s="11"/>
      <c r="W27" s="11"/>
      <c r="X27" s="11">
        <f>AT37*X30</f>
        <v>46</v>
      </c>
      <c r="Y27" s="11"/>
      <c r="Z27" s="11"/>
      <c r="AA27" s="11">
        <f>AT37*AA30</f>
        <v>50</v>
      </c>
      <c r="AB27" s="11"/>
      <c r="AC27" s="11"/>
      <c r="AD27" s="11">
        <f>AT37*AD30</f>
        <v>54</v>
      </c>
      <c r="AE27" s="11"/>
      <c r="AF27" s="11"/>
      <c r="AG27" s="11">
        <f>AT37*AG30</f>
        <v>50</v>
      </c>
      <c r="AH27" s="11"/>
      <c r="AI27" s="11"/>
      <c r="AJ27" s="11">
        <f>AT37*AJ30</f>
        <v>52</v>
      </c>
      <c r="AK27" s="11"/>
      <c r="AL27" s="11"/>
      <c r="AM27" s="11">
        <f>C27+F27+I27+L27+O27+R27+U27+X27+AA27+AD27+AG27+AJ27</f>
        <v>534</v>
      </c>
      <c r="AN27" s="208"/>
      <c r="AO27" s="208"/>
      <c r="AP27" s="145"/>
    </row>
    <row r="28" spans="1:43" ht="22.5" customHeight="1" x14ac:dyDescent="0.25">
      <c r="A28" s="44"/>
      <c r="B28" s="10" t="s">
        <v>42</v>
      </c>
      <c r="C28" s="11">
        <f>AT39*C31</f>
        <v>10.120000000000001</v>
      </c>
      <c r="D28" s="11"/>
      <c r="E28" s="11"/>
      <c r="F28" s="11">
        <f>AT39*F31</f>
        <v>4.6000000000000005</v>
      </c>
      <c r="G28" s="11"/>
      <c r="H28" s="11"/>
      <c r="I28" s="11">
        <f>AT39*I31</f>
        <v>5.5200000000000005</v>
      </c>
      <c r="J28" s="11"/>
      <c r="K28" s="11"/>
      <c r="L28" s="11">
        <f>AT39*L31</f>
        <v>3.68</v>
      </c>
      <c r="M28" s="11"/>
      <c r="N28" s="11"/>
      <c r="O28" s="11">
        <f>AT39*O31</f>
        <v>7.36</v>
      </c>
      <c r="P28" s="11"/>
      <c r="Q28" s="11"/>
      <c r="R28" s="11">
        <f>AT39*R31</f>
        <v>5.5200000000000005</v>
      </c>
      <c r="S28" s="11"/>
      <c r="T28" s="11"/>
      <c r="U28" s="11">
        <f>AT39*U31</f>
        <v>28.52</v>
      </c>
      <c r="V28" s="11"/>
      <c r="W28" s="11"/>
      <c r="X28" s="11">
        <f>AT39*X31</f>
        <v>7.36</v>
      </c>
      <c r="Y28" s="11"/>
      <c r="Z28" s="11"/>
      <c r="AA28" s="11">
        <f>AT39*AA31</f>
        <v>4.6000000000000005</v>
      </c>
      <c r="AB28" s="11"/>
      <c r="AC28" s="11"/>
      <c r="AD28" s="11">
        <f>AT39*AD31</f>
        <v>3.68</v>
      </c>
      <c r="AE28" s="11"/>
      <c r="AF28" s="11"/>
      <c r="AG28" s="11">
        <f>AT39*AG31</f>
        <v>4.6000000000000005</v>
      </c>
      <c r="AH28" s="11"/>
      <c r="AI28" s="11"/>
      <c r="AJ28" s="11">
        <f>AT39*AJ31</f>
        <v>4.6000000000000005</v>
      </c>
      <c r="AK28" s="11"/>
      <c r="AL28" s="11"/>
      <c r="AM28" s="11">
        <f>C28+F28+I28+L28+O28+R28+U28+X28+AA28+AD28+AG28+AJ28</f>
        <v>90.16</v>
      </c>
      <c r="AN28" s="208"/>
      <c r="AO28" s="208"/>
      <c r="AP28" s="145"/>
    </row>
    <row r="29" spans="1:43" ht="23.2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3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3" ht="23.2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3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6" ht="28.5" customHeight="1" x14ac:dyDescent="0.25">
      <c r="A33" s="44"/>
      <c r="B33" s="401" t="s">
        <v>21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 t="s">
        <v>52</v>
      </c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404"/>
      <c r="AI33" s="404"/>
      <c r="AJ33" s="404"/>
      <c r="AK33" s="404"/>
      <c r="AL33" s="404"/>
      <c r="AM33" s="404"/>
      <c r="AN33" s="404"/>
      <c r="AO33" s="404"/>
      <c r="AP33" s="404"/>
    </row>
    <row r="34" spans="1:46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6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6" x14ac:dyDescent="0.25">
      <c r="B37" t="s">
        <v>39</v>
      </c>
      <c r="AM37">
        <v>468</v>
      </c>
      <c r="AP37" t="s">
        <v>40</v>
      </c>
      <c r="AT37" s="9">
        <v>2</v>
      </c>
    </row>
    <row r="39" spans="1:46" x14ac:dyDescent="0.25">
      <c r="AM39">
        <v>156</v>
      </c>
      <c r="AT39">
        <v>0.92</v>
      </c>
    </row>
  </sheetData>
  <mergeCells count="47">
    <mergeCell ref="AE4:AM4"/>
    <mergeCell ref="AM9:AO10"/>
    <mergeCell ref="AP25:AQ25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AJ25:AK25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U25:V25"/>
    <mergeCell ref="X25:Y25"/>
    <mergeCell ref="AA25:AB25"/>
    <mergeCell ref="AD25:AE25"/>
    <mergeCell ref="AG25:AH25"/>
    <mergeCell ref="AE2:AQ2"/>
    <mergeCell ref="X5:AS5"/>
    <mergeCell ref="B6:AP6"/>
    <mergeCell ref="B7:AP7"/>
    <mergeCell ref="A25:B25"/>
    <mergeCell ref="U10:W10"/>
    <mergeCell ref="A24:B24"/>
    <mergeCell ref="A22:B22"/>
    <mergeCell ref="C22:AL22"/>
    <mergeCell ref="A9:A12"/>
    <mergeCell ref="A23:B23"/>
    <mergeCell ref="B9:B12"/>
    <mergeCell ref="C9:AL9"/>
    <mergeCell ref="AP9:AP10"/>
    <mergeCell ref="C10:E10"/>
    <mergeCell ref="F10:H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ГОДОВОЙ</vt:lpstr>
      <vt:lpstr>ВСМ</vt:lpstr>
      <vt:lpstr>в печать  ВСМ</vt:lpstr>
      <vt:lpstr>ССМ</vt:lpstr>
      <vt:lpstr>в печать ССМ</vt:lpstr>
      <vt:lpstr>Т свыше  2-х  лет</vt:lpstr>
      <vt:lpstr>в печать Т 3,4,5</vt:lpstr>
      <vt:lpstr>Т  до 2-х  лет</vt:lpstr>
      <vt:lpstr>в печать Т 1-2</vt:lpstr>
      <vt:lpstr>НП свыше года</vt:lpstr>
      <vt:lpstr>в печать НП 2-3</vt:lpstr>
      <vt:lpstr>НП до года</vt:lpstr>
      <vt:lpstr>в печать НП 1</vt:lpstr>
      <vt:lpstr>ГОДОВОЙ полный</vt:lpstr>
      <vt:lpstr>'в печать  ВСМ'!Область_печати</vt:lpstr>
      <vt:lpstr>'в печать НП 1'!Область_печати</vt:lpstr>
      <vt:lpstr>'в печать НП 2-3'!Область_печати</vt:lpstr>
      <vt:lpstr>'в печать ССМ'!Область_печати</vt:lpstr>
      <vt:lpstr>'в печать Т 1-2'!Область_печати</vt:lpstr>
      <vt:lpstr>'в печать Т 3,4,5'!Область_печати</vt:lpstr>
      <vt:lpstr>ВСМ!Область_печати</vt:lpstr>
      <vt:lpstr>ГОДОВОЙ!Область_печати</vt:lpstr>
      <vt:lpstr>'ГОДОВОЙ полный'!Область_печати</vt:lpstr>
      <vt:lpstr>'НП до года'!Область_печати</vt:lpstr>
      <vt:lpstr>'НП свыше года'!Область_печати</vt:lpstr>
      <vt:lpstr>ССМ!Область_печати</vt:lpstr>
      <vt:lpstr>'Т  до 2-х  лет'!Область_печати</vt:lpstr>
      <vt:lpstr>'Т свыше  2-х  лет'!Область_печати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2021-08-19T12:05:59Z</cp:lastPrinted>
  <dcterms:created xsi:type="dcterms:W3CDTF">2010-04-12T05:14:28Z</dcterms:created>
  <dcterms:modified xsi:type="dcterms:W3CDTF">2021-08-19T12:07:10Z</dcterms:modified>
</cp:coreProperties>
</file>